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125" yWindow="1125" windowWidth="20730" windowHeight="11760"/>
  </bookViews>
  <sheets>
    <sheet name="0122" sheetId="8" r:id="rId1"/>
    <sheet name="0115" sheetId="7" r:id="rId2"/>
    <sheet name="0108" sheetId="6" r:id="rId3"/>
    <sheet name="1231" sheetId="5" r:id="rId4"/>
    <sheet name="1226" sheetId="4" r:id="rId5"/>
    <sheet name="1218" sheetId="1" r:id="rId6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8"/>
  <c r="D3"/>
  <c r="E3"/>
  <c r="F3"/>
  <c r="G3"/>
  <c r="H3"/>
  <c r="I3"/>
  <c r="J3"/>
  <c r="K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B16"/>
  <c r="B22"/>
  <c r="B23"/>
  <c r="B28"/>
  <c r="C12"/>
  <c r="C16"/>
  <c r="C22"/>
  <c r="C23"/>
  <c r="C28"/>
  <c r="D12"/>
  <c r="D16"/>
  <c r="D22"/>
  <c r="D23"/>
  <c r="D28"/>
  <c r="E12"/>
  <c r="E16"/>
  <c r="E22"/>
  <c r="E23"/>
  <c r="E28"/>
  <c r="F12"/>
  <c r="F16"/>
  <c r="F22"/>
  <c r="F23"/>
  <c r="F28"/>
  <c r="G12"/>
  <c r="G16"/>
  <c r="G22"/>
  <c r="G23"/>
  <c r="G28"/>
  <c r="H12"/>
  <c r="H16"/>
  <c r="H22"/>
  <c r="H23"/>
  <c r="H28"/>
  <c r="I12"/>
  <c r="I16"/>
  <c r="I22"/>
  <c r="I23"/>
  <c r="I28"/>
  <c r="J12"/>
  <c r="J16"/>
  <c r="J22"/>
  <c r="J23"/>
  <c r="J28"/>
  <c r="K12"/>
  <c r="K16"/>
  <c r="K22"/>
  <c r="K23"/>
  <c r="K28"/>
  <c r="K17"/>
  <c r="J17"/>
  <c r="I17"/>
  <c r="H17"/>
  <c r="G17"/>
  <c r="F17"/>
  <c r="E17"/>
  <c r="D17"/>
  <c r="C17"/>
  <c r="B17"/>
  <c r="K5"/>
  <c r="K9"/>
  <c r="J5"/>
  <c r="J9"/>
  <c r="I5"/>
  <c r="I9"/>
  <c r="H5"/>
  <c r="H9"/>
  <c r="G5"/>
  <c r="G9"/>
  <c r="F5"/>
  <c r="F9"/>
  <c r="E5"/>
  <c r="E9"/>
  <c r="D5"/>
  <c r="D9"/>
  <c r="C5"/>
  <c r="C9"/>
  <c r="B5"/>
  <c r="B9"/>
  <c r="K8"/>
  <c r="J8"/>
  <c r="I8"/>
  <c r="H8"/>
  <c r="G8"/>
  <c r="F8"/>
  <c r="E8"/>
  <c r="D8"/>
  <c r="C8"/>
  <c r="B8"/>
  <c r="K6"/>
  <c r="J6"/>
  <c r="I6"/>
  <c r="H6"/>
  <c r="G6"/>
  <c r="F6"/>
  <c r="E6"/>
  <c r="D6"/>
  <c r="C6"/>
  <c r="B6"/>
  <c r="C3" i="7"/>
  <c r="D3"/>
  <c r="E3"/>
  <c r="F3"/>
  <c r="G3"/>
  <c r="H3"/>
  <c r="I3"/>
  <c r="J3"/>
  <c r="K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B16"/>
  <c r="B22"/>
  <c r="B23"/>
  <c r="B28"/>
  <c r="C12"/>
  <c r="C16"/>
  <c r="C22"/>
  <c r="C23"/>
  <c r="C28"/>
  <c r="D12"/>
  <c r="D16"/>
  <c r="D22"/>
  <c r="D23"/>
  <c r="D28"/>
  <c r="E12"/>
  <c r="E16"/>
  <c r="E22"/>
  <c r="E23"/>
  <c r="E28"/>
  <c r="F12"/>
  <c r="F16"/>
  <c r="F22"/>
  <c r="F23"/>
  <c r="F28"/>
  <c r="G12"/>
  <c r="G16"/>
  <c r="G22"/>
  <c r="G23"/>
  <c r="G28"/>
  <c r="H12"/>
  <c r="H16"/>
  <c r="H22"/>
  <c r="H23"/>
  <c r="H28"/>
  <c r="I12"/>
  <c r="I16"/>
  <c r="I22"/>
  <c r="I23"/>
  <c r="I28"/>
  <c r="J12"/>
  <c r="J16"/>
  <c r="J22"/>
  <c r="J23"/>
  <c r="J28"/>
  <c r="K12"/>
  <c r="K16"/>
  <c r="K22"/>
  <c r="K23"/>
  <c r="K28"/>
  <c r="K17"/>
  <c r="J17"/>
  <c r="I17"/>
  <c r="H17"/>
  <c r="G17"/>
  <c r="F17"/>
  <c r="E17"/>
  <c r="D17"/>
  <c r="C17"/>
  <c r="B17"/>
  <c r="K5"/>
  <c r="K9"/>
  <c r="J5"/>
  <c r="J9"/>
  <c r="I5"/>
  <c r="I9"/>
  <c r="H5"/>
  <c r="H9"/>
  <c r="G5"/>
  <c r="G9"/>
  <c r="F5"/>
  <c r="F9"/>
  <c r="E5"/>
  <c r="E9"/>
  <c r="D5"/>
  <c r="D9"/>
  <c r="C5"/>
  <c r="C9"/>
  <c r="B5"/>
  <c r="B9"/>
  <c r="K8"/>
  <c r="J8"/>
  <c r="I8"/>
  <c r="H8"/>
  <c r="G8"/>
  <c r="F8"/>
  <c r="E8"/>
  <c r="D8"/>
  <c r="C8"/>
  <c r="B8"/>
  <c r="K6"/>
  <c r="J6"/>
  <c r="I6"/>
  <c r="H6"/>
  <c r="G6"/>
  <c r="F6"/>
  <c r="E6"/>
  <c r="D6"/>
  <c r="C6"/>
  <c r="B6"/>
  <c r="C3" i="6"/>
  <c r="D3"/>
  <c r="E3"/>
  <c r="F3"/>
  <c r="G3"/>
  <c r="H3"/>
  <c r="I3"/>
  <c r="J3"/>
  <c r="K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B16"/>
  <c r="B22"/>
  <c r="B23"/>
  <c r="B28"/>
  <c r="C12"/>
  <c r="C16"/>
  <c r="C22"/>
  <c r="C23"/>
  <c r="C28"/>
  <c r="D12"/>
  <c r="D16"/>
  <c r="D22"/>
  <c r="D23"/>
  <c r="D28"/>
  <c r="E12"/>
  <c r="E16"/>
  <c r="E22"/>
  <c r="E23"/>
  <c r="E28"/>
  <c r="F12"/>
  <c r="F16"/>
  <c r="F22"/>
  <c r="F23"/>
  <c r="F28"/>
  <c r="G12"/>
  <c r="G16"/>
  <c r="G22"/>
  <c r="G23"/>
  <c r="G28"/>
  <c r="H12"/>
  <c r="H16"/>
  <c r="H22"/>
  <c r="H23"/>
  <c r="H28"/>
  <c r="I12"/>
  <c r="I16"/>
  <c r="I22"/>
  <c r="I23"/>
  <c r="I28"/>
  <c r="J12"/>
  <c r="J16"/>
  <c r="J22"/>
  <c r="J23"/>
  <c r="J28"/>
  <c r="K12"/>
  <c r="K16"/>
  <c r="K22"/>
  <c r="K23"/>
  <c r="K28"/>
  <c r="K17"/>
  <c r="J17"/>
  <c r="I17"/>
  <c r="H17"/>
  <c r="G17"/>
  <c r="F17"/>
  <c r="E17"/>
  <c r="D17"/>
  <c r="C17"/>
  <c r="B17"/>
  <c r="K5"/>
  <c r="K9"/>
  <c r="J5"/>
  <c r="J9"/>
  <c r="I5"/>
  <c r="I9"/>
  <c r="H5"/>
  <c r="H9"/>
  <c r="G5"/>
  <c r="G9"/>
  <c r="F5"/>
  <c r="F9"/>
  <c r="E5"/>
  <c r="E9"/>
  <c r="D5"/>
  <c r="D9"/>
  <c r="C5"/>
  <c r="C9"/>
  <c r="B5"/>
  <c r="B9"/>
  <c r="K8"/>
  <c r="J8"/>
  <c r="I8"/>
  <c r="H8"/>
  <c r="G8"/>
  <c r="F8"/>
  <c r="E8"/>
  <c r="D8"/>
  <c r="C8"/>
  <c r="B8"/>
  <c r="K6"/>
  <c r="J6"/>
  <c r="I6"/>
  <c r="H6"/>
  <c r="G6"/>
  <c r="F6"/>
  <c r="E6"/>
  <c r="D6"/>
  <c r="C6"/>
  <c r="B6"/>
  <c r="C3" i="5"/>
  <c r="D3"/>
  <c r="E3"/>
  <c r="F3"/>
  <c r="G3"/>
  <c r="H3"/>
  <c r="I3"/>
  <c r="J3"/>
  <c r="K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B16"/>
  <c r="B22"/>
  <c r="B23"/>
  <c r="B28"/>
  <c r="C12"/>
  <c r="C16"/>
  <c r="C22"/>
  <c r="C23"/>
  <c r="C28"/>
  <c r="D12"/>
  <c r="D16"/>
  <c r="D22"/>
  <c r="D23"/>
  <c r="D28"/>
  <c r="E12"/>
  <c r="E16"/>
  <c r="E22"/>
  <c r="E23"/>
  <c r="E28"/>
  <c r="F12"/>
  <c r="F16"/>
  <c r="F22"/>
  <c r="F23"/>
  <c r="F28"/>
  <c r="G12"/>
  <c r="G16"/>
  <c r="G22"/>
  <c r="G23"/>
  <c r="G28"/>
  <c r="H12"/>
  <c r="H16"/>
  <c r="H22"/>
  <c r="H23"/>
  <c r="H28"/>
  <c r="I12"/>
  <c r="I16"/>
  <c r="I22"/>
  <c r="I23"/>
  <c r="I28"/>
  <c r="J12"/>
  <c r="J16"/>
  <c r="J22"/>
  <c r="J23"/>
  <c r="J28"/>
  <c r="K12"/>
  <c r="K16"/>
  <c r="K22"/>
  <c r="K23"/>
  <c r="K28"/>
  <c r="K17"/>
  <c r="J17"/>
  <c r="I17"/>
  <c r="H17"/>
  <c r="G17"/>
  <c r="F17"/>
  <c r="E17"/>
  <c r="D17"/>
  <c r="C17"/>
  <c r="B17"/>
  <c r="K5"/>
  <c r="K9"/>
  <c r="J5"/>
  <c r="J9"/>
  <c r="I5"/>
  <c r="I9"/>
  <c r="H5"/>
  <c r="H9"/>
  <c r="G5"/>
  <c r="G9"/>
  <c r="F5"/>
  <c r="F9"/>
  <c r="E5"/>
  <c r="E9"/>
  <c r="D5"/>
  <c r="D9"/>
  <c r="C5"/>
  <c r="C9"/>
  <c r="B5"/>
  <c r="B9"/>
  <c r="K8"/>
  <c r="J8"/>
  <c r="I8"/>
  <c r="H8"/>
  <c r="G8"/>
  <c r="F8"/>
  <c r="E8"/>
  <c r="D8"/>
  <c r="C8"/>
  <c r="B8"/>
  <c r="K6"/>
  <c r="J6"/>
  <c r="I6"/>
  <c r="H6"/>
  <c r="G6"/>
  <c r="F6"/>
  <c r="E6"/>
  <c r="D6"/>
  <c r="C6"/>
  <c r="B6"/>
  <c r="K34" i="1"/>
  <c r="K11"/>
  <c r="K12"/>
  <c r="K46"/>
  <c r="J34"/>
  <c r="J11"/>
  <c r="J12"/>
  <c r="J46"/>
  <c r="I34"/>
  <c r="I11"/>
  <c r="I12"/>
  <c r="I46"/>
  <c r="H34"/>
  <c r="H11"/>
  <c r="H12"/>
  <c r="H46"/>
  <c r="G34"/>
  <c r="G11"/>
  <c r="G12"/>
  <c r="G46"/>
  <c r="F34"/>
  <c r="F11"/>
  <c r="F12"/>
  <c r="F46"/>
  <c r="E34"/>
  <c r="E11"/>
  <c r="E12"/>
  <c r="E46"/>
  <c r="D34"/>
  <c r="D11"/>
  <c r="D12"/>
  <c r="D46"/>
  <c r="C34"/>
  <c r="C11"/>
  <c r="C12"/>
  <c r="C46"/>
  <c r="B34"/>
  <c r="B11"/>
  <c r="B12"/>
  <c r="B46"/>
  <c r="K45"/>
  <c r="J45"/>
  <c r="I45"/>
  <c r="H45"/>
  <c r="G45"/>
  <c r="F45"/>
  <c r="E45"/>
  <c r="D45"/>
  <c r="C45"/>
  <c r="B45"/>
  <c r="B41"/>
  <c r="C41"/>
  <c r="D41"/>
  <c r="E41"/>
  <c r="F41"/>
  <c r="G41"/>
  <c r="H41"/>
  <c r="I41"/>
  <c r="J41"/>
  <c r="K41"/>
  <c r="B30"/>
  <c r="B8"/>
  <c r="B42"/>
  <c r="C27"/>
  <c r="C30"/>
  <c r="C5"/>
  <c r="C8"/>
  <c r="C42"/>
  <c r="D27"/>
  <c r="D30"/>
  <c r="D5"/>
  <c r="D8"/>
  <c r="D42"/>
  <c r="E27"/>
  <c r="E30"/>
  <c r="E5"/>
  <c r="E8"/>
  <c r="E42"/>
  <c r="F27"/>
  <c r="F30"/>
  <c r="F5"/>
  <c r="F8"/>
  <c r="F42"/>
  <c r="G27"/>
  <c r="G30"/>
  <c r="G5"/>
  <c r="G8"/>
  <c r="G42"/>
  <c r="H27"/>
  <c r="H30"/>
  <c r="H5"/>
  <c r="H8"/>
  <c r="H42"/>
  <c r="I27"/>
  <c r="I30"/>
  <c r="I5"/>
  <c r="I8"/>
  <c r="I42"/>
  <c r="J27"/>
  <c r="J30"/>
  <c r="J5"/>
  <c r="J8"/>
  <c r="J42"/>
  <c r="K27"/>
  <c r="K30"/>
  <c r="K5"/>
  <c r="K8"/>
  <c r="K42"/>
  <c r="B43"/>
  <c r="C43"/>
  <c r="D43"/>
  <c r="E43"/>
  <c r="F43"/>
  <c r="G43"/>
  <c r="H43"/>
  <c r="I43"/>
  <c r="J43"/>
  <c r="K43"/>
  <c r="B32"/>
  <c r="B44"/>
  <c r="C32"/>
  <c r="C44"/>
  <c r="D32"/>
  <c r="D44"/>
  <c r="E32"/>
  <c r="E44"/>
  <c r="F32"/>
  <c r="F44"/>
  <c r="G32"/>
  <c r="G44"/>
  <c r="H32"/>
  <c r="H44"/>
  <c r="I32"/>
  <c r="I44"/>
  <c r="J32"/>
  <c r="J44"/>
  <c r="K32"/>
  <c r="K44"/>
  <c r="C40"/>
  <c r="D40"/>
  <c r="E40"/>
  <c r="F40"/>
  <c r="G40"/>
  <c r="H40"/>
  <c r="I40"/>
  <c r="J40"/>
  <c r="K40"/>
  <c r="B40"/>
  <c r="L31"/>
  <c r="B16" i="4"/>
  <c r="B22"/>
  <c r="B23"/>
  <c r="B28"/>
  <c r="C12"/>
  <c r="C16"/>
  <c r="C22"/>
  <c r="C23"/>
  <c r="C5"/>
  <c r="C9"/>
  <c r="C28"/>
  <c r="D12"/>
  <c r="D16"/>
  <c r="D22"/>
  <c r="D23"/>
  <c r="D5"/>
  <c r="D9"/>
  <c r="D28"/>
  <c r="E12"/>
  <c r="E16"/>
  <c r="E22"/>
  <c r="E23"/>
  <c r="E5"/>
  <c r="E9"/>
  <c r="E28"/>
  <c r="F12"/>
  <c r="F16"/>
  <c r="F22"/>
  <c r="F23"/>
  <c r="F5"/>
  <c r="F9"/>
  <c r="F28"/>
  <c r="G12"/>
  <c r="G16"/>
  <c r="G22"/>
  <c r="G23"/>
  <c r="G5"/>
  <c r="G9"/>
  <c r="G28"/>
  <c r="H12"/>
  <c r="H16"/>
  <c r="H22"/>
  <c r="H23"/>
  <c r="H5"/>
  <c r="H9"/>
  <c r="H28"/>
  <c r="I12"/>
  <c r="I16"/>
  <c r="I22"/>
  <c r="I23"/>
  <c r="I5"/>
  <c r="I9"/>
  <c r="I28"/>
  <c r="J12"/>
  <c r="J16"/>
  <c r="J22"/>
  <c r="J23"/>
  <c r="J5"/>
  <c r="J9"/>
  <c r="J28"/>
  <c r="K12"/>
  <c r="K16"/>
  <c r="K22"/>
  <c r="K23"/>
  <c r="K5"/>
  <c r="K9"/>
  <c r="B5"/>
  <c r="B9"/>
  <c r="C8"/>
  <c r="D8"/>
  <c r="E8"/>
  <c r="F8"/>
  <c r="G8"/>
  <c r="H8"/>
  <c r="I8"/>
  <c r="J8"/>
  <c r="K8"/>
  <c r="B8"/>
  <c r="C31"/>
  <c r="D31"/>
  <c r="E31"/>
  <c r="F31"/>
  <c r="G31"/>
  <c r="H31"/>
  <c r="I31"/>
  <c r="J31"/>
  <c r="K31"/>
  <c r="C3"/>
  <c r="C32"/>
  <c r="D3"/>
  <c r="D32"/>
  <c r="E3"/>
  <c r="E32"/>
  <c r="F3"/>
  <c r="F32"/>
  <c r="G3"/>
  <c r="G32"/>
  <c r="H3"/>
  <c r="H32"/>
  <c r="I3"/>
  <c r="I32"/>
  <c r="J3"/>
  <c r="J32"/>
  <c r="K3"/>
  <c r="K32"/>
  <c r="B32"/>
  <c r="B31"/>
  <c r="C17"/>
  <c r="D17"/>
  <c r="E17"/>
  <c r="F17"/>
  <c r="G17"/>
  <c r="H17"/>
  <c r="I17"/>
  <c r="J17"/>
  <c r="K17"/>
  <c r="C6"/>
  <c r="D6"/>
  <c r="E6"/>
  <c r="F6"/>
  <c r="G6"/>
  <c r="H6"/>
  <c r="I6"/>
  <c r="J6"/>
  <c r="K6"/>
  <c r="B6"/>
  <c r="K28"/>
  <c r="B17"/>
  <c r="K13" i="1"/>
  <c r="J13"/>
  <c r="I13"/>
  <c r="H13"/>
  <c r="G13"/>
  <c r="F13"/>
  <c r="E13"/>
  <c r="D13"/>
  <c r="C13"/>
  <c r="B13"/>
  <c r="L9"/>
  <c r="L10"/>
  <c r="L11"/>
  <c r="L12"/>
  <c r="L22"/>
  <c r="L21"/>
  <c r="L20"/>
  <c r="L19"/>
  <c r="L18"/>
  <c r="L13"/>
  <c r="L32"/>
  <c r="L33"/>
  <c r="L34"/>
</calcChain>
</file>

<file path=xl/sharedStrings.xml><?xml version="1.0" encoding="utf-8"?>
<sst xmlns="http://schemas.openxmlformats.org/spreadsheetml/2006/main" count="267" uniqueCount="90">
  <si>
    <t>DoubleTree Oakbrook</t>
  </si>
  <si>
    <t>10 Day Forecast</t>
  </si>
  <si>
    <t>Prior Day Occupancy</t>
  </si>
  <si>
    <t>Arrivals</t>
  </si>
  <si>
    <t>Frcst</t>
  </si>
  <si>
    <t>Departures</t>
  </si>
  <si>
    <t>Total</t>
  </si>
  <si>
    <t>Stay overs</t>
  </si>
  <si>
    <t>Rooms Sold (on the Books)</t>
  </si>
  <si>
    <t>Forecasted pick up</t>
  </si>
  <si>
    <t>Forecasted Occupied rooms</t>
  </si>
  <si>
    <t>Forecasted Occupancy %</t>
  </si>
  <si>
    <t>Guest Count</t>
  </si>
  <si>
    <t>GOLDMAX</t>
  </si>
  <si>
    <t>GROUPS</t>
  </si>
  <si>
    <t>BURNAS / ZURALES</t>
  </si>
  <si>
    <t>BRACE - SANTORI</t>
  </si>
  <si>
    <t>ARGIANAS - RAD</t>
  </si>
  <si>
    <t>RIPON BASKETBALL</t>
  </si>
  <si>
    <t>DoubleTree Oak Brook</t>
  </si>
  <si>
    <t>Fri</t>
  </si>
  <si>
    <t>Sat</t>
  </si>
  <si>
    <t>Sun</t>
  </si>
  <si>
    <t>Mon</t>
  </si>
  <si>
    <t>Tue</t>
  </si>
  <si>
    <t>Wed</t>
  </si>
  <si>
    <t>Thu</t>
  </si>
  <si>
    <t>Starting Vacancies</t>
  </si>
  <si>
    <t>Total Occupied Rooms</t>
  </si>
  <si>
    <t>Occupancy</t>
  </si>
  <si>
    <t>Average Daily Rate</t>
  </si>
  <si>
    <t>RevPAR</t>
  </si>
  <si>
    <t>Rooms Revenue</t>
  </si>
  <si>
    <t>Starting Departures</t>
  </si>
  <si>
    <t>Early Departures</t>
  </si>
  <si>
    <t>Total Departures</t>
  </si>
  <si>
    <t>Total Available</t>
  </si>
  <si>
    <t>Starting Arrivals</t>
  </si>
  <si>
    <t>No Shows</t>
  </si>
  <si>
    <t>Walk Ins</t>
  </si>
  <si>
    <t>Total Arrivals</t>
  </si>
  <si>
    <t>Total Occupied</t>
  </si>
  <si>
    <t>Out of Order</t>
  </si>
  <si>
    <t>Comp / House Use</t>
  </si>
  <si>
    <t>Vacant</t>
  </si>
  <si>
    <t>Additional Arrivals</t>
  </si>
  <si>
    <t>Stay Extensions</t>
  </si>
  <si>
    <t>Group Bookings</t>
  </si>
  <si>
    <t>Financial Statistics</t>
  </si>
  <si>
    <t>Operating Statistics</t>
  </si>
  <si>
    <t>Inventory Statistics</t>
  </si>
  <si>
    <t>Bernas / Zurales Wedding</t>
  </si>
  <si>
    <t>Ripon College Men's Team</t>
  </si>
  <si>
    <t>Danet Brace Santori Wedding</t>
  </si>
  <si>
    <t>Argianas Radun Wedding</t>
  </si>
  <si>
    <t>Annointed Heirs</t>
  </si>
  <si>
    <t>Advancement through Networking</t>
  </si>
  <si>
    <t>Greater Love Church</t>
  </si>
  <si>
    <t>Lopez Family</t>
  </si>
  <si>
    <t>Purecircle</t>
  </si>
  <si>
    <t>Chess for Life</t>
  </si>
  <si>
    <t>Ace Hardware</t>
  </si>
  <si>
    <t>Right Management</t>
  </si>
  <si>
    <t>Actual Pickup</t>
  </si>
  <si>
    <t>Variance</t>
  </si>
  <si>
    <t>PureCircle</t>
  </si>
  <si>
    <t>Bosch Sales</t>
  </si>
  <si>
    <t>Fidelity National</t>
  </si>
  <si>
    <t>Ketchum</t>
  </si>
  <si>
    <t>O'Rourke Lee Wedding</t>
  </si>
  <si>
    <t>Hudsonville High School</t>
  </si>
  <si>
    <t>Refurnished</t>
  </si>
  <si>
    <t>HRCS</t>
  </si>
  <si>
    <t>Refurbished Office Environment</t>
  </si>
  <si>
    <t>O'Rourke / Lee Wedding</t>
  </si>
  <si>
    <t>Crisis Prevention</t>
  </si>
  <si>
    <t>Follett Educational Services</t>
  </si>
  <si>
    <t>SOC Periodontist</t>
  </si>
  <si>
    <t>Sungard</t>
  </si>
  <si>
    <t>Big Bear Tournament</t>
  </si>
  <si>
    <t>Living Sword</t>
  </si>
  <si>
    <t>Interculture Association</t>
  </si>
  <si>
    <t>Veyance Technologies</t>
  </si>
  <si>
    <t>Rajsi / Hammernick Wedding</t>
  </si>
  <si>
    <t>Rajsi / Hammernick</t>
  </si>
  <si>
    <t>Goshen 7th Day Adventist</t>
  </si>
  <si>
    <t>John E Reid</t>
  </si>
  <si>
    <t>Opportunity International</t>
  </si>
  <si>
    <t>IL Federation of Teachers</t>
  </si>
  <si>
    <t>Your hotel name here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</si>
</sst>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"/>
    <numFmt numFmtId="165" formatCode="ddd"/>
    <numFmt numFmtId="166" formatCode="&quot;$&quot;0"/>
    <numFmt numFmtId="167" formatCode="m/d;@"/>
    <numFmt numFmtId="168" formatCode="0.0%"/>
  </numFmts>
  <fonts count="2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b/>
      <sz val="10"/>
      <name val="Arial"/>
      <family val="2"/>
    </font>
    <font>
      <sz val="10"/>
      <color rgb="FFE17C80"/>
      <name val="Arial"/>
      <family val="2"/>
    </font>
    <font>
      <b/>
      <sz val="10"/>
      <color rgb="FFE17C80"/>
      <name val="Arial"/>
      <family val="2"/>
    </font>
    <font>
      <b/>
      <sz val="11"/>
      <color rgb="FF00B0F0"/>
      <name val="Arial"/>
      <family val="2"/>
    </font>
    <font>
      <b/>
      <u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b/>
      <sz val="15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41" fontId="4" fillId="0" borderId="1" xfId="1" applyNumberFormat="1" applyFont="1" applyBorder="1" applyProtection="1"/>
    <xf numFmtId="0" fontId="4" fillId="0" borderId="1" xfId="1" applyFont="1" applyBorder="1" applyProtection="1"/>
    <xf numFmtId="0" fontId="4" fillId="0" borderId="2" xfId="1" applyFont="1" applyBorder="1" applyProtection="1"/>
    <xf numFmtId="41" fontId="5" fillId="0" borderId="3" xfId="1" applyNumberFormat="1" applyFont="1" applyBorder="1" applyAlignment="1" applyProtection="1">
      <alignment horizontal="center"/>
    </xf>
    <xf numFmtId="41" fontId="5" fillId="0" borderId="2" xfId="1" applyNumberFormat="1" applyFont="1" applyBorder="1" applyAlignment="1" applyProtection="1">
      <alignment horizontal="center"/>
    </xf>
    <xf numFmtId="41" fontId="4" fillId="0" borderId="2" xfId="1" applyNumberFormat="1" applyFont="1" applyBorder="1" applyAlignment="1" applyProtection="1">
      <alignment horizontal="center"/>
    </xf>
    <xf numFmtId="0" fontId="4" fillId="0" borderId="3" xfId="1" applyFont="1" applyBorder="1" applyProtection="1"/>
    <xf numFmtId="41" fontId="4" fillId="0" borderId="4" xfId="1" applyNumberFormat="1" applyFont="1" applyBorder="1" applyAlignment="1" applyProtection="1">
      <alignment horizontal="center"/>
    </xf>
    <xf numFmtId="0" fontId="3" fillId="0" borderId="5" xfId="1" applyFont="1" applyBorder="1" applyProtection="1"/>
    <xf numFmtId="41" fontId="3" fillId="0" borderId="6" xfId="1" applyNumberFormat="1" applyFont="1" applyBorder="1" applyProtection="1"/>
    <xf numFmtId="41" fontId="3" fillId="0" borderId="6" xfId="1" applyNumberFormat="1" applyFont="1" applyBorder="1" applyAlignment="1" applyProtection="1">
      <alignment horizontal="center"/>
    </xf>
    <xf numFmtId="9" fontId="4" fillId="0" borderId="2" xfId="2" applyFont="1" applyBorder="1" applyProtection="1"/>
    <xf numFmtId="9" fontId="4" fillId="0" borderId="2" xfId="2" applyNumberFormat="1" applyFont="1" applyBorder="1" applyProtection="1"/>
    <xf numFmtId="0" fontId="5" fillId="0" borderId="1" xfId="1" applyFont="1" applyBorder="1" applyProtection="1"/>
    <xf numFmtId="41" fontId="2" fillId="2" borderId="1" xfId="1" applyNumberFormat="1" applyFont="1" applyFill="1" applyBorder="1" applyProtection="1">
      <protection locked="0"/>
    </xf>
    <xf numFmtId="165" fontId="5" fillId="0" borderId="1" xfId="1" applyNumberFormat="1" applyFont="1" applyBorder="1" applyAlignment="1" applyProtection="1">
      <alignment horizontal="center"/>
    </xf>
    <xf numFmtId="41" fontId="6" fillId="2" borderId="1" xfId="1" applyNumberFormat="1" applyFont="1" applyFill="1" applyBorder="1" applyProtection="1">
      <protection locked="0"/>
    </xf>
    <xf numFmtId="41" fontId="7" fillId="2" borderId="1" xfId="1" applyNumberFormat="1" applyFont="1" applyFill="1" applyBorder="1" applyProtection="1">
      <protection locked="0"/>
    </xf>
    <xf numFmtId="41" fontId="8" fillId="2" borderId="1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right"/>
      <protection locked="0"/>
    </xf>
    <xf numFmtId="1" fontId="9" fillId="0" borderId="0" xfId="1" applyNumberFormat="1" applyFont="1" applyFill="1" applyBorder="1" applyAlignment="1" applyProtection="1">
      <alignment horizontal="right"/>
    </xf>
    <xf numFmtId="166" fontId="11" fillId="0" borderId="0" xfId="1" applyNumberFormat="1" applyFont="1" applyFill="1" applyBorder="1" applyAlignment="1" applyProtection="1">
      <alignment horizontal="right"/>
      <protection locked="0"/>
    </xf>
    <xf numFmtId="166" fontId="9" fillId="0" borderId="0" xfId="1" applyNumberFormat="1" applyFont="1" applyBorder="1" applyAlignment="1" applyProtection="1">
      <alignment horizontal="right"/>
    </xf>
    <xf numFmtId="164" fontId="5" fillId="0" borderId="1" xfId="1" applyNumberFormat="1" applyFont="1" applyBorder="1" applyAlignment="1" applyProtection="1">
      <alignment horizontal="center"/>
    </xf>
    <xf numFmtId="0" fontId="4" fillId="3" borderId="2" xfId="1" applyFont="1" applyFill="1" applyBorder="1" applyProtection="1"/>
    <xf numFmtId="9" fontId="4" fillId="3" borderId="2" xfId="2" applyFont="1" applyFill="1" applyBorder="1" applyProtection="1"/>
    <xf numFmtId="9" fontId="4" fillId="3" borderId="4" xfId="2" applyNumberFormat="1" applyFont="1" applyFill="1" applyBorder="1" applyProtection="1"/>
    <xf numFmtId="0" fontId="2" fillId="0" borderId="2" xfId="1" applyFont="1" applyBorder="1" applyProtection="1"/>
    <xf numFmtId="0" fontId="5" fillId="0" borderId="1" xfId="1" applyNumberFormat="1" applyFont="1" applyBorder="1" applyAlignment="1" applyProtection="1">
      <alignment horizontal="center"/>
    </xf>
    <xf numFmtId="0" fontId="12" fillId="0" borderId="1" xfId="1" applyNumberFormat="1" applyFont="1" applyBorder="1" applyAlignment="1" applyProtection="1">
      <alignment horizontal="center"/>
    </xf>
    <xf numFmtId="0" fontId="4" fillId="0" borderId="7" xfId="1" applyFont="1" applyBorder="1" applyAlignment="1" applyProtection="1"/>
    <xf numFmtId="165" fontId="5" fillId="0" borderId="2" xfId="1" applyNumberFormat="1" applyFont="1" applyBorder="1" applyAlignment="1" applyProtection="1">
      <alignment horizontal="center"/>
    </xf>
    <xf numFmtId="0" fontId="13" fillId="0" borderId="7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165" fontId="5" fillId="0" borderId="2" xfId="1" applyNumberFormat="1" applyFont="1" applyBorder="1" applyAlignment="1" applyProtection="1">
      <alignment horizontal="left"/>
    </xf>
    <xf numFmtId="164" fontId="5" fillId="0" borderId="1" xfId="1" applyNumberFormat="1" applyFont="1" applyBorder="1" applyAlignment="1" applyProtection="1">
      <alignment horizontal="left"/>
    </xf>
    <xf numFmtId="164" fontId="3" fillId="0" borderId="1" xfId="1" applyNumberFormat="1" applyFont="1" applyBorder="1" applyAlignment="1" applyProtection="1">
      <alignment horizontal="center"/>
    </xf>
    <xf numFmtId="0" fontId="1" fillId="0" borderId="2" xfId="1" applyFont="1" applyBorder="1" applyProtection="1"/>
    <xf numFmtId="0" fontId="16" fillId="0" borderId="0" xfId="0" applyFont="1"/>
    <xf numFmtId="0" fontId="16" fillId="0" borderId="20" xfId="0" applyFont="1" applyBorder="1"/>
    <xf numFmtId="0" fontId="16" fillId="0" borderId="23" xfId="0" applyFont="1" applyBorder="1"/>
    <xf numFmtId="167" fontId="16" fillId="0" borderId="21" xfId="0" applyNumberFormat="1" applyFont="1" applyBorder="1"/>
    <xf numFmtId="167" fontId="16" fillId="0" borderId="22" xfId="0" applyNumberFormat="1" applyFont="1" applyBorder="1"/>
    <xf numFmtId="0" fontId="16" fillId="0" borderId="21" xfId="0" applyFont="1" applyBorder="1"/>
    <xf numFmtId="0" fontId="16" fillId="0" borderId="22" xfId="0" applyFont="1" applyBorder="1"/>
    <xf numFmtId="0" fontId="17" fillId="5" borderId="21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167" fontId="17" fillId="5" borderId="24" xfId="0" applyNumberFormat="1" applyFont="1" applyFill="1" applyBorder="1" applyAlignment="1">
      <alignment horizontal="center"/>
    </xf>
    <xf numFmtId="167" fontId="17" fillId="5" borderId="25" xfId="0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167" fontId="17" fillId="5" borderId="12" xfId="0" applyNumberFormat="1" applyFont="1" applyFill="1" applyBorder="1" applyAlignment="1">
      <alignment horizontal="center"/>
    </xf>
    <xf numFmtId="167" fontId="17" fillId="5" borderId="13" xfId="0" applyNumberFormat="1" applyFont="1" applyFill="1" applyBorder="1" applyAlignment="1">
      <alignment horizontal="center"/>
    </xf>
    <xf numFmtId="0" fontId="20" fillId="0" borderId="20" xfId="0" applyFont="1" applyBorder="1"/>
    <xf numFmtId="0" fontId="22" fillId="6" borderId="11" xfId="0" applyFont="1" applyFill="1" applyBorder="1"/>
    <xf numFmtId="0" fontId="22" fillId="6" borderId="12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5" borderId="11" xfId="0" applyFont="1" applyFill="1" applyBorder="1"/>
    <xf numFmtId="0" fontId="22" fillId="5" borderId="12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4" xfId="0" applyFont="1" applyFill="1" applyBorder="1"/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3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6" borderId="11" xfId="0" applyFont="1" applyFill="1" applyBorder="1" applyAlignment="1">
      <alignment horizontal="left" indent="2"/>
    </xf>
    <xf numFmtId="0" fontId="22" fillId="6" borderId="12" xfId="0" applyFont="1" applyFill="1" applyBorder="1"/>
    <xf numFmtId="0" fontId="22" fillId="6" borderId="13" xfId="0" applyFont="1" applyFill="1" applyBorder="1"/>
    <xf numFmtId="0" fontId="22" fillId="6" borderId="14" xfId="0" applyFont="1" applyFill="1" applyBorder="1" applyAlignment="1">
      <alignment horizontal="left" indent="2"/>
    </xf>
    <xf numFmtId="0" fontId="22" fillId="6" borderId="15" xfId="0" applyFont="1" applyFill="1" applyBorder="1"/>
    <xf numFmtId="0" fontId="22" fillId="6" borderId="16" xfId="0" applyFont="1" applyFill="1" applyBorder="1"/>
    <xf numFmtId="0" fontId="22" fillId="6" borderId="26" xfId="0" applyFont="1" applyFill="1" applyBorder="1" applyAlignment="1">
      <alignment horizontal="left" indent="2"/>
    </xf>
    <xf numFmtId="0" fontId="22" fillId="6" borderId="27" xfId="0" applyFont="1" applyFill="1" applyBorder="1"/>
    <xf numFmtId="0" fontId="23" fillId="5" borderId="26" xfId="0" applyFont="1" applyFill="1" applyBorder="1" applyAlignment="1">
      <alignment horizontal="left" indent="1"/>
    </xf>
    <xf numFmtId="0" fontId="23" fillId="5" borderId="12" xfId="0" applyFont="1" applyFill="1" applyBorder="1"/>
    <xf numFmtId="0" fontId="23" fillId="5" borderId="27" xfId="0" applyFont="1" applyFill="1" applyBorder="1"/>
    <xf numFmtId="0" fontId="23" fillId="4" borderId="26" xfId="0" applyFont="1" applyFill="1" applyBorder="1" applyAlignment="1">
      <alignment horizontal="left" indent="1"/>
    </xf>
    <xf numFmtId="0" fontId="23" fillId="4" borderId="12" xfId="0" applyFont="1" applyFill="1" applyBorder="1"/>
    <xf numFmtId="0" fontId="23" fillId="4" borderId="27" xfId="0" applyFont="1" applyFill="1" applyBorder="1"/>
    <xf numFmtId="0" fontId="23" fillId="4" borderId="26" xfId="0" applyFont="1" applyFill="1" applyBorder="1" applyAlignment="1">
      <alignment horizontal="left" indent="2"/>
    </xf>
    <xf numFmtId="168" fontId="23" fillId="4" borderId="12" xfId="0" applyNumberFormat="1" applyFont="1" applyFill="1" applyBorder="1"/>
    <xf numFmtId="168" fontId="23" fillId="4" borderId="27" xfId="0" applyNumberFormat="1" applyFont="1" applyFill="1" applyBorder="1"/>
    <xf numFmtId="44" fontId="22" fillId="6" borderId="12" xfId="0" applyNumberFormat="1" applyFont="1" applyFill="1" applyBorder="1"/>
    <xf numFmtId="44" fontId="22" fillId="6" borderId="27" xfId="0" applyNumberFormat="1" applyFont="1" applyFill="1" applyBorder="1"/>
    <xf numFmtId="42" fontId="22" fillId="6" borderId="12" xfId="0" applyNumberFormat="1" applyFont="1" applyFill="1" applyBorder="1"/>
    <xf numFmtId="42" fontId="22" fillId="6" borderId="27" xfId="0" applyNumberFormat="1" applyFont="1" applyFill="1" applyBorder="1"/>
    <xf numFmtId="0" fontId="4" fillId="0" borderId="0" xfId="1" applyFont="1" applyFill="1" applyBorder="1" applyProtection="1"/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/>
    </xf>
  </cellXfs>
  <cellStyles count="2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5"/>
  <sheetViews>
    <sheetView tabSelected="1" workbookViewId="0">
      <selection activeCell="F2" sqref="F2"/>
    </sheetView>
  </sheetViews>
  <sheetFormatPr defaultColWidth="10.85546875" defaultRowHeight="21.95" customHeight="1"/>
  <cols>
    <col min="1" max="1" width="35.140625" style="39" customWidth="1"/>
    <col min="2" max="2" width="11.28515625" style="39" bestFit="1" customWidth="1"/>
    <col min="3" max="11" width="10.85546875" style="39"/>
    <col min="12" max="12" width="13.7109375" style="39" customWidth="1"/>
    <col min="13" max="16384" width="10.85546875" style="39"/>
  </cols>
  <sheetData>
    <row r="1" spans="1:11" ht="53.1" customHeight="1" thickBot="1">
      <c r="A1" s="89" t="s">
        <v>89</v>
      </c>
      <c r="B1" s="90"/>
      <c r="C1" s="90"/>
      <c r="D1" s="90"/>
      <c r="E1" s="91"/>
      <c r="F1" s="89" t="s">
        <v>1</v>
      </c>
      <c r="G1" s="90"/>
      <c r="H1" s="90"/>
      <c r="I1" s="90"/>
      <c r="J1" s="90"/>
      <c r="K1" s="91"/>
    </row>
    <row r="2" spans="1:11" ht="21.95" customHeight="1">
      <c r="A2" s="40"/>
      <c r="B2" s="46" t="s">
        <v>20</v>
      </c>
      <c r="C2" s="46" t="s">
        <v>21</v>
      </c>
      <c r="D2" s="4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20</v>
      </c>
      <c r="J2" s="46" t="s">
        <v>21</v>
      </c>
      <c r="K2" s="47" t="s">
        <v>22</v>
      </c>
    </row>
    <row r="3" spans="1:11" ht="21.95" customHeight="1" thickBot="1">
      <c r="A3" s="41"/>
      <c r="B3" s="48">
        <v>41299</v>
      </c>
      <c r="C3" s="48">
        <f>B3+1</f>
        <v>41300</v>
      </c>
      <c r="D3" s="48">
        <f t="shared" ref="D3:K3" si="0">C3+1</f>
        <v>41301</v>
      </c>
      <c r="E3" s="48">
        <f t="shared" si="0"/>
        <v>41302</v>
      </c>
      <c r="F3" s="48">
        <f t="shared" si="0"/>
        <v>41303</v>
      </c>
      <c r="G3" s="48">
        <f t="shared" si="0"/>
        <v>41304</v>
      </c>
      <c r="H3" s="48">
        <f t="shared" si="0"/>
        <v>41305</v>
      </c>
      <c r="I3" s="48">
        <f t="shared" si="0"/>
        <v>41306</v>
      </c>
      <c r="J3" s="48">
        <f t="shared" si="0"/>
        <v>41307</v>
      </c>
      <c r="K3" s="49">
        <f t="shared" si="0"/>
        <v>41308</v>
      </c>
    </row>
    <row r="4" spans="1:11" ht="21.95" customHeight="1">
      <c r="A4" s="54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1.95" customHeight="1">
      <c r="A5" s="73" t="s">
        <v>28</v>
      </c>
      <c r="B5" s="68">
        <f t="shared" ref="B5:K5" si="1">B23</f>
        <v>95</v>
      </c>
      <c r="C5" s="68">
        <f t="shared" si="1"/>
        <v>128</v>
      </c>
      <c r="D5" s="68">
        <f t="shared" si="1"/>
        <v>155</v>
      </c>
      <c r="E5" s="68">
        <f t="shared" si="1"/>
        <v>273</v>
      </c>
      <c r="F5" s="68">
        <f t="shared" si="1"/>
        <v>307</v>
      </c>
      <c r="G5" s="68">
        <f t="shared" si="1"/>
        <v>321</v>
      </c>
      <c r="H5" s="68">
        <f t="shared" si="1"/>
        <v>187</v>
      </c>
      <c r="I5" s="68">
        <f t="shared" si="1"/>
        <v>130</v>
      </c>
      <c r="J5" s="68">
        <f t="shared" si="1"/>
        <v>141</v>
      </c>
      <c r="K5" s="74">
        <f t="shared" si="1"/>
        <v>105</v>
      </c>
    </row>
    <row r="6" spans="1:11" ht="21.95" customHeight="1">
      <c r="A6" s="81" t="s">
        <v>29</v>
      </c>
      <c r="B6" s="82">
        <f>B23/427</f>
        <v>0.22248243559718969</v>
      </c>
      <c r="C6" s="82">
        <f t="shared" ref="C6:K6" si="2">C23/427</f>
        <v>0.29976580796252927</v>
      </c>
      <c r="D6" s="82">
        <f t="shared" si="2"/>
        <v>0.36299765807962531</v>
      </c>
      <c r="E6" s="82">
        <f t="shared" si="2"/>
        <v>0.63934426229508201</v>
      </c>
      <c r="F6" s="82">
        <f t="shared" si="2"/>
        <v>0.71896955503512883</v>
      </c>
      <c r="G6" s="82">
        <f t="shared" si="2"/>
        <v>0.75175644028103039</v>
      </c>
      <c r="H6" s="82">
        <f t="shared" si="2"/>
        <v>0.4379391100702576</v>
      </c>
      <c r="I6" s="82">
        <f t="shared" si="2"/>
        <v>0.3044496487119438</v>
      </c>
      <c r="J6" s="82">
        <f t="shared" si="2"/>
        <v>0.33021077283372363</v>
      </c>
      <c r="K6" s="83">
        <f t="shared" si="2"/>
        <v>0.24590163934426229</v>
      </c>
    </row>
    <row r="7" spans="1:11" ht="21.95" customHeight="1">
      <c r="A7" s="73" t="s">
        <v>30</v>
      </c>
      <c r="B7" s="84">
        <v>82.94</v>
      </c>
      <c r="C7" s="84">
        <v>79.540000000000006</v>
      </c>
      <c r="D7" s="84">
        <v>100.47</v>
      </c>
      <c r="E7" s="84">
        <v>111.63</v>
      </c>
      <c r="F7" s="84">
        <v>112.33</v>
      </c>
      <c r="G7" s="84">
        <v>113.3</v>
      </c>
      <c r="H7" s="84">
        <v>105.7</v>
      </c>
      <c r="I7" s="84">
        <v>83.65</v>
      </c>
      <c r="J7" s="84">
        <v>78.150000000000006</v>
      </c>
      <c r="K7" s="85">
        <v>97.7</v>
      </c>
    </row>
    <row r="8" spans="1:11" ht="21.95" customHeight="1">
      <c r="A8" s="73" t="s">
        <v>31</v>
      </c>
      <c r="B8" s="84">
        <f t="shared" ref="B8:K8" si="3">(B5*B7)/427</f>
        <v>18.452693208430915</v>
      </c>
      <c r="C8" s="84">
        <f t="shared" si="3"/>
        <v>23.843372365339579</v>
      </c>
      <c r="D8" s="84">
        <f t="shared" si="3"/>
        <v>36.470374707259957</v>
      </c>
      <c r="E8" s="84">
        <f t="shared" si="3"/>
        <v>71.36999999999999</v>
      </c>
      <c r="F8" s="84">
        <f t="shared" si="3"/>
        <v>80.761850117096017</v>
      </c>
      <c r="G8" s="84">
        <f t="shared" si="3"/>
        <v>85.174004683840735</v>
      </c>
      <c r="H8" s="84">
        <f t="shared" si="3"/>
        <v>46.290163934426232</v>
      </c>
      <c r="I8" s="84">
        <f t="shared" si="3"/>
        <v>25.467213114754099</v>
      </c>
      <c r="J8" s="84">
        <f t="shared" si="3"/>
        <v>25.805971896955509</v>
      </c>
      <c r="K8" s="85">
        <f t="shared" si="3"/>
        <v>24.024590163934427</v>
      </c>
    </row>
    <row r="9" spans="1:11" ht="21.95" customHeight="1">
      <c r="A9" s="73" t="s">
        <v>32</v>
      </c>
      <c r="B9" s="86">
        <f t="shared" ref="B9:K9" si="4">B5*B7</f>
        <v>7879.3</v>
      </c>
      <c r="C9" s="86">
        <f t="shared" si="4"/>
        <v>10181.120000000001</v>
      </c>
      <c r="D9" s="86">
        <f t="shared" si="4"/>
        <v>15572.85</v>
      </c>
      <c r="E9" s="86">
        <f t="shared" si="4"/>
        <v>30474.989999999998</v>
      </c>
      <c r="F9" s="86">
        <f t="shared" si="4"/>
        <v>34485.31</v>
      </c>
      <c r="G9" s="86">
        <f t="shared" si="4"/>
        <v>36369.299999999996</v>
      </c>
      <c r="H9" s="86">
        <f t="shared" si="4"/>
        <v>19765.900000000001</v>
      </c>
      <c r="I9" s="86">
        <f t="shared" si="4"/>
        <v>10874.5</v>
      </c>
      <c r="J9" s="86">
        <f t="shared" si="4"/>
        <v>11019.150000000001</v>
      </c>
      <c r="K9" s="87">
        <f t="shared" si="4"/>
        <v>10258.5</v>
      </c>
    </row>
    <row r="10" spans="1:11" ht="21.9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95" customHeight="1">
      <c r="A11" s="5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95" customHeight="1">
      <c r="A12" s="73" t="s">
        <v>27</v>
      </c>
      <c r="B12" s="68">
        <v>254</v>
      </c>
      <c r="C12" s="68">
        <f>B28</f>
        <v>327</v>
      </c>
      <c r="D12" s="68">
        <f t="shared" ref="D12:K12" si="5">C28</f>
        <v>297</v>
      </c>
      <c r="E12" s="68">
        <f t="shared" si="5"/>
        <v>268</v>
      </c>
      <c r="F12" s="68">
        <f t="shared" si="5"/>
        <v>152</v>
      </c>
      <c r="G12" s="68">
        <f t="shared" si="5"/>
        <v>118</v>
      </c>
      <c r="H12" s="68">
        <f t="shared" si="5"/>
        <v>104</v>
      </c>
      <c r="I12" s="68">
        <f t="shared" si="5"/>
        <v>239</v>
      </c>
      <c r="J12" s="68">
        <f t="shared" si="5"/>
        <v>296</v>
      </c>
      <c r="K12" s="74">
        <f t="shared" si="5"/>
        <v>285</v>
      </c>
    </row>
    <row r="13" spans="1:11" ht="21.95" customHeight="1">
      <c r="A13" s="73" t="s">
        <v>33</v>
      </c>
      <c r="B13" s="68">
        <v>131</v>
      </c>
      <c r="C13" s="68">
        <v>42</v>
      </c>
      <c r="D13" s="68">
        <v>85</v>
      </c>
      <c r="E13" s="68">
        <v>26</v>
      </c>
      <c r="F13" s="68">
        <v>62</v>
      </c>
      <c r="G13" s="68">
        <v>88</v>
      </c>
      <c r="H13" s="68">
        <v>188</v>
      </c>
      <c r="I13" s="68">
        <v>147</v>
      </c>
      <c r="J13" s="68">
        <v>48</v>
      </c>
      <c r="K13" s="74">
        <v>114</v>
      </c>
    </row>
    <row r="14" spans="1:11" ht="21.95" customHeight="1">
      <c r="A14" s="73" t="s">
        <v>34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68">
        <v>2</v>
      </c>
      <c r="H14" s="68">
        <v>3</v>
      </c>
      <c r="I14" s="68">
        <v>0</v>
      </c>
      <c r="J14" s="68">
        <v>0</v>
      </c>
      <c r="K14" s="74">
        <v>0</v>
      </c>
    </row>
    <row r="15" spans="1:11" ht="21.95" customHeight="1">
      <c r="A15" s="73" t="s">
        <v>46</v>
      </c>
      <c r="B15" s="68">
        <v>0</v>
      </c>
      <c r="C15" s="68">
        <v>0</v>
      </c>
      <c r="D15" s="68">
        <v>0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74">
        <v>0</v>
      </c>
    </row>
    <row r="16" spans="1:11" ht="21.95" customHeight="1">
      <c r="A16" s="75" t="s">
        <v>35</v>
      </c>
      <c r="B16" s="76">
        <f>B13+B14-B15</f>
        <v>131</v>
      </c>
      <c r="C16" s="76">
        <f t="shared" ref="C16:K16" si="6">SUM(C13:C15)</f>
        <v>42</v>
      </c>
      <c r="D16" s="76">
        <f t="shared" si="6"/>
        <v>85</v>
      </c>
      <c r="E16" s="76">
        <f t="shared" si="6"/>
        <v>26</v>
      </c>
      <c r="F16" s="76">
        <f t="shared" si="6"/>
        <v>64</v>
      </c>
      <c r="G16" s="76">
        <f t="shared" si="6"/>
        <v>90</v>
      </c>
      <c r="H16" s="76">
        <f t="shared" si="6"/>
        <v>191</v>
      </c>
      <c r="I16" s="76">
        <f t="shared" si="6"/>
        <v>147</v>
      </c>
      <c r="J16" s="76">
        <f t="shared" si="6"/>
        <v>48</v>
      </c>
      <c r="K16" s="77">
        <f t="shared" si="6"/>
        <v>114</v>
      </c>
    </row>
    <row r="17" spans="1:11" ht="21.95" customHeight="1">
      <c r="A17" s="73" t="s">
        <v>36</v>
      </c>
      <c r="B17" s="68">
        <f>B12+B16</f>
        <v>385</v>
      </c>
      <c r="C17" s="68">
        <f t="shared" ref="C17:K17" si="7">C12+C16</f>
        <v>369</v>
      </c>
      <c r="D17" s="68">
        <f t="shared" si="7"/>
        <v>382</v>
      </c>
      <c r="E17" s="68">
        <f t="shared" si="7"/>
        <v>294</v>
      </c>
      <c r="F17" s="68">
        <f t="shared" si="7"/>
        <v>216</v>
      </c>
      <c r="G17" s="68">
        <f t="shared" si="7"/>
        <v>208</v>
      </c>
      <c r="H17" s="68">
        <f t="shared" si="7"/>
        <v>295</v>
      </c>
      <c r="I17" s="68">
        <f t="shared" si="7"/>
        <v>386</v>
      </c>
      <c r="J17" s="68">
        <f t="shared" si="7"/>
        <v>344</v>
      </c>
      <c r="K17" s="74">
        <f t="shared" si="7"/>
        <v>399</v>
      </c>
    </row>
    <row r="18" spans="1:11" ht="21.95" customHeight="1">
      <c r="A18" s="73" t="s">
        <v>37</v>
      </c>
      <c r="B18" s="68">
        <v>27</v>
      </c>
      <c r="C18" s="68">
        <v>41</v>
      </c>
      <c r="D18" s="68">
        <v>83</v>
      </c>
      <c r="E18" s="68">
        <v>80</v>
      </c>
      <c r="F18" s="68">
        <v>33</v>
      </c>
      <c r="G18" s="68">
        <v>40</v>
      </c>
      <c r="H18" s="68">
        <v>4</v>
      </c>
      <c r="I18" s="68">
        <v>15</v>
      </c>
      <c r="J18" s="68">
        <v>9</v>
      </c>
      <c r="K18" s="74">
        <v>16</v>
      </c>
    </row>
    <row r="19" spans="1:11" ht="21.95" customHeight="1">
      <c r="A19" s="73" t="s">
        <v>45</v>
      </c>
      <c r="B19" s="68">
        <v>17</v>
      </c>
      <c r="C19" s="68">
        <v>21</v>
      </c>
      <c r="D19" s="68">
        <v>27</v>
      </c>
      <c r="E19" s="68">
        <v>63</v>
      </c>
      <c r="F19" s="68">
        <v>62</v>
      </c>
      <c r="G19" s="68">
        <v>61</v>
      </c>
      <c r="H19" s="68">
        <v>47</v>
      </c>
      <c r="I19" s="68">
        <v>64</v>
      </c>
      <c r="J19" s="68">
        <v>37</v>
      </c>
      <c r="K19" s="74">
        <v>59</v>
      </c>
    </row>
    <row r="20" spans="1:11" ht="21.95" customHeight="1">
      <c r="A20" s="73" t="s">
        <v>38</v>
      </c>
      <c r="B20" s="68">
        <v>4</v>
      </c>
      <c r="C20" s="68">
        <v>4</v>
      </c>
      <c r="D20" s="68">
        <v>5</v>
      </c>
      <c r="E20" s="68">
        <v>8</v>
      </c>
      <c r="F20" s="68">
        <v>5</v>
      </c>
      <c r="G20" s="68">
        <v>6</v>
      </c>
      <c r="H20" s="68">
        <v>2</v>
      </c>
      <c r="I20" s="68">
        <v>3</v>
      </c>
      <c r="J20" s="68">
        <v>3</v>
      </c>
      <c r="K20" s="74">
        <v>2</v>
      </c>
    </row>
    <row r="21" spans="1:11" ht="21.95" customHeight="1">
      <c r="A21" s="73" t="s">
        <v>39</v>
      </c>
      <c r="B21" s="68">
        <v>13</v>
      </c>
      <c r="C21" s="68">
        <v>12</v>
      </c>
      <c r="D21" s="68">
        <v>5</v>
      </c>
      <c r="E21" s="68">
        <v>5</v>
      </c>
      <c r="F21" s="68">
        <v>6</v>
      </c>
      <c r="G21" s="68">
        <v>7</v>
      </c>
      <c r="H21" s="68">
        <v>6</v>
      </c>
      <c r="I21" s="68">
        <v>13</v>
      </c>
      <c r="J21" s="68">
        <v>15</v>
      </c>
      <c r="K21" s="74">
        <v>4</v>
      </c>
    </row>
    <row r="22" spans="1:11" ht="21.95" customHeight="1">
      <c r="A22" s="75" t="s">
        <v>40</v>
      </c>
      <c r="B22" s="76">
        <f>B18+B19-B20+B21</f>
        <v>53</v>
      </c>
      <c r="C22" s="76">
        <f t="shared" ref="C22:K22" si="8">C18+C19-C20+C21</f>
        <v>70</v>
      </c>
      <c r="D22" s="76">
        <f t="shared" si="8"/>
        <v>110</v>
      </c>
      <c r="E22" s="76">
        <f t="shared" si="8"/>
        <v>140</v>
      </c>
      <c r="F22" s="76">
        <f t="shared" si="8"/>
        <v>96</v>
      </c>
      <c r="G22" s="76">
        <f t="shared" si="8"/>
        <v>102</v>
      </c>
      <c r="H22" s="76">
        <f t="shared" si="8"/>
        <v>55</v>
      </c>
      <c r="I22" s="76">
        <f t="shared" si="8"/>
        <v>89</v>
      </c>
      <c r="J22" s="76">
        <f t="shared" si="8"/>
        <v>58</v>
      </c>
      <c r="K22" s="77">
        <f t="shared" si="8"/>
        <v>77</v>
      </c>
    </row>
    <row r="23" spans="1:11" ht="21.95" customHeight="1">
      <c r="A23" s="78" t="s">
        <v>41</v>
      </c>
      <c r="B23" s="79">
        <f>427-B12-B16+B22</f>
        <v>95</v>
      </c>
      <c r="C23" s="79">
        <f t="shared" ref="C23:K23" si="9">427-C12-C16+C22</f>
        <v>128</v>
      </c>
      <c r="D23" s="79">
        <f t="shared" si="9"/>
        <v>155</v>
      </c>
      <c r="E23" s="79">
        <f t="shared" si="9"/>
        <v>273</v>
      </c>
      <c r="F23" s="79">
        <f t="shared" si="9"/>
        <v>307</v>
      </c>
      <c r="G23" s="79">
        <f t="shared" si="9"/>
        <v>321</v>
      </c>
      <c r="H23" s="79">
        <f t="shared" si="9"/>
        <v>187</v>
      </c>
      <c r="I23" s="79">
        <f t="shared" si="9"/>
        <v>130</v>
      </c>
      <c r="J23" s="79">
        <f t="shared" si="9"/>
        <v>141</v>
      </c>
      <c r="K23" s="80">
        <f t="shared" si="9"/>
        <v>105</v>
      </c>
    </row>
    <row r="24" spans="1:11" ht="21.95" customHeight="1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.95" customHeight="1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95" customHeight="1">
      <c r="A26" s="67" t="s">
        <v>42</v>
      </c>
      <c r="B26" s="68">
        <v>5</v>
      </c>
      <c r="C26" s="68">
        <v>5</v>
      </c>
      <c r="D26" s="68">
        <v>5</v>
      </c>
      <c r="E26" s="68">
        <v>5</v>
      </c>
      <c r="F26" s="68">
        <v>5</v>
      </c>
      <c r="G26" s="68">
        <v>5</v>
      </c>
      <c r="H26" s="68">
        <v>4</v>
      </c>
      <c r="I26" s="68">
        <v>0</v>
      </c>
      <c r="J26" s="68">
        <v>0</v>
      </c>
      <c r="K26" s="69">
        <v>0</v>
      </c>
    </row>
    <row r="27" spans="1:11" ht="21.95" customHeight="1">
      <c r="A27" s="67" t="s">
        <v>43</v>
      </c>
      <c r="B27" s="68">
        <v>5</v>
      </c>
      <c r="C27" s="68">
        <v>2</v>
      </c>
      <c r="D27" s="68">
        <v>4</v>
      </c>
      <c r="E27" s="68">
        <v>2</v>
      </c>
      <c r="F27" s="68">
        <v>2</v>
      </c>
      <c r="G27" s="68">
        <v>2</v>
      </c>
      <c r="H27" s="68">
        <v>1</v>
      </c>
      <c r="I27" s="68">
        <v>1</v>
      </c>
      <c r="J27" s="68">
        <v>1</v>
      </c>
      <c r="K27" s="69">
        <v>2</v>
      </c>
    </row>
    <row r="28" spans="1:11" ht="21.95" customHeight="1">
      <c r="A28" s="67" t="s">
        <v>44</v>
      </c>
      <c r="B28" s="68">
        <f>427-B23-B27</f>
        <v>327</v>
      </c>
      <c r="C28" s="68">
        <f t="shared" ref="C28:K28" si="10">427-C23-C27</f>
        <v>297</v>
      </c>
      <c r="D28" s="68">
        <f t="shared" si="10"/>
        <v>268</v>
      </c>
      <c r="E28" s="68">
        <f t="shared" si="10"/>
        <v>152</v>
      </c>
      <c r="F28" s="68">
        <f t="shared" si="10"/>
        <v>118</v>
      </c>
      <c r="G28" s="68">
        <f t="shared" si="10"/>
        <v>104</v>
      </c>
      <c r="H28" s="68">
        <f t="shared" si="10"/>
        <v>239</v>
      </c>
      <c r="I28" s="68">
        <f t="shared" si="10"/>
        <v>296</v>
      </c>
      <c r="J28" s="68">
        <f t="shared" si="10"/>
        <v>285</v>
      </c>
      <c r="K28" s="69">
        <f t="shared" si="10"/>
        <v>320</v>
      </c>
    </row>
    <row r="29" spans="1:11" ht="21.95" customHeight="1" thickBot="1">
      <c r="A29" s="70" t="s">
        <v>12</v>
      </c>
      <c r="B29" s="71">
        <v>131</v>
      </c>
      <c r="C29" s="71">
        <v>197</v>
      </c>
      <c r="D29" s="71">
        <v>163</v>
      </c>
      <c r="E29" s="71">
        <v>257</v>
      </c>
      <c r="F29" s="71">
        <v>279</v>
      </c>
      <c r="G29" s="71">
        <v>286</v>
      </c>
      <c r="H29" s="71">
        <v>157</v>
      </c>
      <c r="I29" s="71">
        <v>121</v>
      </c>
      <c r="J29" s="71">
        <v>175</v>
      </c>
      <c r="K29" s="72">
        <v>76</v>
      </c>
    </row>
    <row r="30" spans="1:11" ht="21.95" customHeight="1" thickTop="1" thickBot="1"/>
    <row r="31" spans="1:11" ht="21.95" customHeight="1" thickTop="1">
      <c r="A31" s="95" t="s">
        <v>47</v>
      </c>
      <c r="B31" s="50" t="str">
        <f>B2</f>
        <v>Fri</v>
      </c>
      <c r="C31" s="50" t="str">
        <f t="shared" ref="C31:K32" si="11">C2</f>
        <v>Sat</v>
      </c>
      <c r="D31" s="50" t="str">
        <f t="shared" si="11"/>
        <v>Sun</v>
      </c>
      <c r="E31" s="50" t="str">
        <f t="shared" si="11"/>
        <v>Mon</v>
      </c>
      <c r="F31" s="50" t="str">
        <f t="shared" si="11"/>
        <v>Tue</v>
      </c>
      <c r="G31" s="50" t="str">
        <f t="shared" si="11"/>
        <v>Wed</v>
      </c>
      <c r="H31" s="50" t="str">
        <f t="shared" si="11"/>
        <v>Thu</v>
      </c>
      <c r="I31" s="50" t="str">
        <f t="shared" si="11"/>
        <v>Fri</v>
      </c>
      <c r="J31" s="50" t="str">
        <f t="shared" si="11"/>
        <v>Sat</v>
      </c>
      <c r="K31" s="51" t="str">
        <f t="shared" si="11"/>
        <v>Sun</v>
      </c>
    </row>
    <row r="32" spans="1:11" ht="21.95" customHeight="1">
      <c r="A32" s="96"/>
      <c r="B32" s="52">
        <f>B3</f>
        <v>41299</v>
      </c>
      <c r="C32" s="52">
        <f t="shared" si="11"/>
        <v>41300</v>
      </c>
      <c r="D32" s="52">
        <f t="shared" si="11"/>
        <v>41301</v>
      </c>
      <c r="E32" s="52">
        <f t="shared" si="11"/>
        <v>41302</v>
      </c>
      <c r="F32" s="52">
        <f t="shared" si="11"/>
        <v>41303</v>
      </c>
      <c r="G32" s="52">
        <f t="shared" si="11"/>
        <v>41304</v>
      </c>
      <c r="H32" s="52">
        <f t="shared" si="11"/>
        <v>41305</v>
      </c>
      <c r="I32" s="52">
        <f t="shared" si="11"/>
        <v>41306</v>
      </c>
      <c r="J32" s="52">
        <f t="shared" si="11"/>
        <v>41307</v>
      </c>
      <c r="K32" s="53">
        <f t="shared" si="11"/>
        <v>41308</v>
      </c>
    </row>
    <row r="33" spans="1:11" ht="21.95" customHeight="1">
      <c r="A33" s="55" t="s">
        <v>81</v>
      </c>
      <c r="B33" s="56">
        <v>10</v>
      </c>
      <c r="C33" s="56">
        <v>10</v>
      </c>
      <c r="D33" s="56">
        <v>10</v>
      </c>
      <c r="E33" s="56">
        <v>10</v>
      </c>
      <c r="F33" s="56">
        <v>10</v>
      </c>
      <c r="G33" s="56">
        <v>10</v>
      </c>
      <c r="H33" s="56"/>
      <c r="I33" s="56"/>
      <c r="J33" s="56"/>
      <c r="K33" s="57"/>
    </row>
    <row r="34" spans="1:11" ht="21.95" customHeight="1">
      <c r="A34" s="58" t="s">
        <v>84</v>
      </c>
      <c r="B34" s="59">
        <v>5</v>
      </c>
      <c r="C34" s="59">
        <v>7</v>
      </c>
      <c r="D34" s="59"/>
      <c r="E34" s="59"/>
      <c r="F34" s="59"/>
      <c r="G34" s="59"/>
      <c r="H34" s="59"/>
      <c r="I34" s="59"/>
      <c r="J34" s="59"/>
      <c r="K34" s="60"/>
    </row>
    <row r="35" spans="1:11" ht="21.95" customHeight="1">
      <c r="A35" s="55" t="s">
        <v>85</v>
      </c>
      <c r="B35" s="56">
        <v>2</v>
      </c>
      <c r="C35" s="56">
        <v>15</v>
      </c>
      <c r="D35" s="56">
        <v>2</v>
      </c>
      <c r="E35" s="56">
        <v>1</v>
      </c>
      <c r="F35" s="56"/>
      <c r="G35" s="56"/>
      <c r="H35" s="56"/>
      <c r="I35" s="56"/>
      <c r="J35" s="56"/>
      <c r="K35" s="57"/>
    </row>
    <row r="36" spans="1:11" ht="21.95" customHeight="1">
      <c r="A36" s="58" t="s">
        <v>61</v>
      </c>
      <c r="B36" s="59"/>
      <c r="C36" s="59"/>
      <c r="D36" s="59">
        <v>6</v>
      </c>
      <c r="E36" s="59">
        <v>6</v>
      </c>
      <c r="F36" s="59">
        <v>6</v>
      </c>
      <c r="G36" s="59">
        <v>6</v>
      </c>
      <c r="H36" s="59">
        <v>6</v>
      </c>
      <c r="I36" s="59"/>
      <c r="J36" s="59"/>
      <c r="K36" s="60"/>
    </row>
    <row r="37" spans="1:11" ht="21.95" customHeight="1">
      <c r="A37" s="55" t="s">
        <v>86</v>
      </c>
      <c r="B37" s="56"/>
      <c r="C37" s="56"/>
      <c r="D37" s="56">
        <v>1</v>
      </c>
      <c r="E37" s="56">
        <v>1</v>
      </c>
      <c r="F37" s="56">
        <v>1</v>
      </c>
      <c r="G37" s="56"/>
      <c r="H37" s="56"/>
      <c r="I37" s="56"/>
      <c r="J37" s="56"/>
      <c r="K37" s="57"/>
    </row>
    <row r="38" spans="1:11" ht="21.95" customHeight="1">
      <c r="A38" s="58" t="s">
        <v>87</v>
      </c>
      <c r="B38" s="59"/>
      <c r="C38" s="59"/>
      <c r="D38" s="59">
        <v>16</v>
      </c>
      <c r="E38" s="59">
        <v>17</v>
      </c>
      <c r="F38" s="59">
        <v>18</v>
      </c>
      <c r="G38" s="59">
        <v>18</v>
      </c>
      <c r="H38" s="59">
        <v>8</v>
      </c>
      <c r="I38" s="59"/>
      <c r="J38" s="59"/>
      <c r="K38" s="60"/>
    </row>
    <row r="39" spans="1:11" ht="21.95" customHeight="1">
      <c r="A39" s="55" t="s">
        <v>88</v>
      </c>
      <c r="B39" s="56"/>
      <c r="C39" s="56"/>
      <c r="D39" s="56"/>
      <c r="E39" s="56"/>
      <c r="F39" s="56"/>
      <c r="G39" s="56"/>
      <c r="H39" s="56"/>
      <c r="I39" s="56">
        <v>30</v>
      </c>
      <c r="J39" s="56">
        <v>40</v>
      </c>
      <c r="K39" s="57"/>
    </row>
    <row r="40" spans="1:11" ht="21.9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1" ht="21.9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21.9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21.9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ht="21.95" customHeight="1" thickBo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21.95" customHeight="1" thickTop="1"/>
  </sheetData>
  <mergeCells count="5">
    <mergeCell ref="A1:E1"/>
    <mergeCell ref="F1:K1"/>
    <mergeCell ref="A10:K10"/>
    <mergeCell ref="A24:K24"/>
    <mergeCell ref="A31:A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5"/>
  <sheetViews>
    <sheetView workbookViewId="0">
      <selection activeCell="A34" sqref="A34"/>
    </sheetView>
  </sheetViews>
  <sheetFormatPr defaultColWidth="10.85546875" defaultRowHeight="21.95" customHeight="1"/>
  <cols>
    <col min="1" max="1" width="35.140625" style="39" customWidth="1"/>
    <col min="2" max="2" width="11.28515625" style="39" bestFit="1" customWidth="1"/>
    <col min="3" max="11" width="10.85546875" style="39"/>
    <col min="12" max="12" width="13.7109375" style="39" customWidth="1"/>
    <col min="13" max="16384" width="10.85546875" style="39"/>
  </cols>
  <sheetData>
    <row r="1" spans="1:11" ht="53.1" customHeight="1" thickBot="1">
      <c r="A1" s="89" t="s">
        <v>19</v>
      </c>
      <c r="B1" s="90"/>
      <c r="C1" s="90"/>
      <c r="D1" s="90"/>
      <c r="E1" s="91"/>
      <c r="F1" s="89" t="s">
        <v>1</v>
      </c>
      <c r="G1" s="90"/>
      <c r="H1" s="90"/>
      <c r="I1" s="90"/>
      <c r="J1" s="90"/>
      <c r="K1" s="91"/>
    </row>
    <row r="2" spans="1:11" ht="21.95" customHeight="1">
      <c r="A2" s="40"/>
      <c r="B2" s="46" t="s">
        <v>20</v>
      </c>
      <c r="C2" s="46" t="s">
        <v>21</v>
      </c>
      <c r="D2" s="4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20</v>
      </c>
      <c r="J2" s="46" t="s">
        <v>21</v>
      </c>
      <c r="K2" s="47" t="s">
        <v>22</v>
      </c>
    </row>
    <row r="3" spans="1:11" ht="21.95" customHeight="1" thickBot="1">
      <c r="A3" s="41"/>
      <c r="B3" s="48">
        <v>41292</v>
      </c>
      <c r="C3" s="48">
        <f>B3+1</f>
        <v>41293</v>
      </c>
      <c r="D3" s="48">
        <f t="shared" ref="D3:K3" si="0">C3+1</f>
        <v>41294</v>
      </c>
      <c r="E3" s="48">
        <f t="shared" si="0"/>
        <v>41295</v>
      </c>
      <c r="F3" s="48">
        <f t="shared" si="0"/>
        <v>41296</v>
      </c>
      <c r="G3" s="48">
        <f t="shared" si="0"/>
        <v>41297</v>
      </c>
      <c r="H3" s="48">
        <f t="shared" si="0"/>
        <v>41298</v>
      </c>
      <c r="I3" s="48">
        <f t="shared" si="0"/>
        <v>41299</v>
      </c>
      <c r="J3" s="48">
        <f t="shared" si="0"/>
        <v>41300</v>
      </c>
      <c r="K3" s="49">
        <f t="shared" si="0"/>
        <v>41301</v>
      </c>
    </row>
    <row r="4" spans="1:11" ht="21.95" customHeight="1">
      <c r="A4" s="54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1.95" customHeight="1">
      <c r="A5" s="73" t="s">
        <v>28</v>
      </c>
      <c r="B5" s="68">
        <f t="shared" ref="B5:K5" si="1">B23</f>
        <v>156</v>
      </c>
      <c r="C5" s="68">
        <f t="shared" si="1"/>
        <v>208</v>
      </c>
      <c r="D5" s="68">
        <f t="shared" si="1"/>
        <v>169</v>
      </c>
      <c r="E5" s="68">
        <f t="shared" si="1"/>
        <v>209</v>
      </c>
      <c r="F5" s="68">
        <f t="shared" si="1"/>
        <v>274</v>
      </c>
      <c r="G5" s="68">
        <f t="shared" si="1"/>
        <v>281</v>
      </c>
      <c r="H5" s="68">
        <f t="shared" si="1"/>
        <v>206</v>
      </c>
      <c r="I5" s="68">
        <f t="shared" si="1"/>
        <v>145</v>
      </c>
      <c r="J5" s="68">
        <f t="shared" si="1"/>
        <v>168</v>
      </c>
      <c r="K5" s="74">
        <f t="shared" si="1"/>
        <v>144</v>
      </c>
    </row>
    <row r="6" spans="1:11" ht="21.95" customHeight="1">
      <c r="A6" s="81" t="s">
        <v>29</v>
      </c>
      <c r="B6" s="82">
        <f>B23/427</f>
        <v>0.36533957845433257</v>
      </c>
      <c r="C6" s="82">
        <f t="shared" ref="C6:K6" si="2">C23/427</f>
        <v>0.48711943793911006</v>
      </c>
      <c r="D6" s="82">
        <f t="shared" si="2"/>
        <v>0.39578454332552693</v>
      </c>
      <c r="E6" s="82">
        <f t="shared" si="2"/>
        <v>0.48946135831381732</v>
      </c>
      <c r="F6" s="82">
        <f t="shared" si="2"/>
        <v>0.64168618266978927</v>
      </c>
      <c r="G6" s="82">
        <f t="shared" si="2"/>
        <v>0.65807962529274</v>
      </c>
      <c r="H6" s="82">
        <f t="shared" si="2"/>
        <v>0.48243559718969553</v>
      </c>
      <c r="I6" s="82">
        <f t="shared" si="2"/>
        <v>0.33957845433255268</v>
      </c>
      <c r="J6" s="82">
        <f t="shared" si="2"/>
        <v>0.39344262295081966</v>
      </c>
      <c r="K6" s="83">
        <f t="shared" si="2"/>
        <v>0.33723653395784542</v>
      </c>
    </row>
    <row r="7" spans="1:11" ht="21.95" customHeight="1">
      <c r="A7" s="73" t="s">
        <v>30</v>
      </c>
      <c r="B7" s="84">
        <v>87.53</v>
      </c>
      <c r="C7" s="84">
        <v>84.19</v>
      </c>
      <c r="D7" s="84">
        <v>94.09</v>
      </c>
      <c r="E7" s="84">
        <v>113.7</v>
      </c>
      <c r="F7" s="84">
        <v>116.54</v>
      </c>
      <c r="G7" s="84">
        <v>117.21</v>
      </c>
      <c r="H7" s="84">
        <v>104.27</v>
      </c>
      <c r="I7" s="84">
        <v>84.37</v>
      </c>
      <c r="J7" s="84">
        <v>80.510000000000005</v>
      </c>
      <c r="K7" s="85">
        <v>97.8</v>
      </c>
    </row>
    <row r="8" spans="1:11" ht="21.95" customHeight="1">
      <c r="A8" s="73" t="s">
        <v>31</v>
      </c>
      <c r="B8" s="84">
        <f t="shared" ref="B8:K8" si="3">(B5*B7)/427</f>
        <v>31.978173302107731</v>
      </c>
      <c r="C8" s="84">
        <f t="shared" si="3"/>
        <v>41.010585480093681</v>
      </c>
      <c r="D8" s="84">
        <f t="shared" si="3"/>
        <v>37.239367681498834</v>
      </c>
      <c r="E8" s="84">
        <f t="shared" si="3"/>
        <v>55.651756440281027</v>
      </c>
      <c r="F8" s="84">
        <f t="shared" si="3"/>
        <v>74.782107728337238</v>
      </c>
      <c r="G8" s="84">
        <f t="shared" si="3"/>
        <v>77.133512880562051</v>
      </c>
      <c r="H8" s="84">
        <f t="shared" si="3"/>
        <v>50.303559718969552</v>
      </c>
      <c r="I8" s="84">
        <f t="shared" si="3"/>
        <v>28.650234192037473</v>
      </c>
      <c r="J8" s="84">
        <f t="shared" si="3"/>
        <v>31.676065573770494</v>
      </c>
      <c r="K8" s="85">
        <f t="shared" si="3"/>
        <v>32.981733021077282</v>
      </c>
    </row>
    <row r="9" spans="1:11" ht="21.95" customHeight="1">
      <c r="A9" s="73" t="s">
        <v>32</v>
      </c>
      <c r="B9" s="86">
        <f t="shared" ref="B9:K9" si="4">B5*B7</f>
        <v>13654.68</v>
      </c>
      <c r="C9" s="86">
        <f t="shared" si="4"/>
        <v>17511.52</v>
      </c>
      <c r="D9" s="86">
        <f t="shared" si="4"/>
        <v>15901.210000000001</v>
      </c>
      <c r="E9" s="86">
        <f t="shared" si="4"/>
        <v>23763.3</v>
      </c>
      <c r="F9" s="86">
        <f t="shared" si="4"/>
        <v>31931.960000000003</v>
      </c>
      <c r="G9" s="86">
        <f t="shared" si="4"/>
        <v>32936.009999999995</v>
      </c>
      <c r="H9" s="86">
        <f t="shared" si="4"/>
        <v>21479.62</v>
      </c>
      <c r="I9" s="86">
        <f t="shared" si="4"/>
        <v>12233.650000000001</v>
      </c>
      <c r="J9" s="86">
        <f t="shared" si="4"/>
        <v>13525.68</v>
      </c>
      <c r="K9" s="87">
        <f t="shared" si="4"/>
        <v>14083.199999999999</v>
      </c>
    </row>
    <row r="10" spans="1:11" ht="21.9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95" customHeight="1">
      <c r="A11" s="5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95" customHeight="1">
      <c r="A12" s="73" t="s">
        <v>27</v>
      </c>
      <c r="B12" s="68">
        <v>234</v>
      </c>
      <c r="C12" s="68">
        <f>B28</f>
        <v>268</v>
      </c>
      <c r="D12" s="68">
        <f t="shared" ref="D12:K12" si="5">C28</f>
        <v>216</v>
      </c>
      <c r="E12" s="68">
        <f t="shared" si="5"/>
        <v>255</v>
      </c>
      <c r="F12" s="68">
        <f t="shared" si="5"/>
        <v>215</v>
      </c>
      <c r="G12" s="68">
        <f t="shared" si="5"/>
        <v>150</v>
      </c>
      <c r="H12" s="68">
        <f t="shared" si="5"/>
        <v>143</v>
      </c>
      <c r="I12" s="68">
        <f t="shared" si="5"/>
        <v>218</v>
      </c>
      <c r="J12" s="68">
        <f t="shared" si="5"/>
        <v>279</v>
      </c>
      <c r="K12" s="74">
        <f t="shared" si="5"/>
        <v>256</v>
      </c>
    </row>
    <row r="13" spans="1:11" ht="21.95" customHeight="1">
      <c r="A13" s="73" t="s">
        <v>33</v>
      </c>
      <c r="B13" s="68">
        <v>153</v>
      </c>
      <c r="C13" s="68">
        <v>42</v>
      </c>
      <c r="D13" s="68">
        <v>89</v>
      </c>
      <c r="E13" s="68">
        <v>111</v>
      </c>
      <c r="F13" s="68">
        <v>61</v>
      </c>
      <c r="G13" s="68">
        <v>101</v>
      </c>
      <c r="H13" s="68">
        <v>153</v>
      </c>
      <c r="I13" s="68">
        <v>142</v>
      </c>
      <c r="J13" s="68">
        <v>61</v>
      </c>
      <c r="K13" s="74">
        <v>110</v>
      </c>
    </row>
    <row r="14" spans="1:11" ht="21.95" customHeight="1">
      <c r="A14" s="73" t="s">
        <v>34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68">
        <v>2</v>
      </c>
      <c r="H14" s="68">
        <v>3</v>
      </c>
      <c r="I14" s="68">
        <v>0</v>
      </c>
      <c r="J14" s="68">
        <v>0</v>
      </c>
      <c r="K14" s="74">
        <v>0</v>
      </c>
    </row>
    <row r="15" spans="1:11" ht="21.95" customHeight="1">
      <c r="A15" s="73" t="s">
        <v>46</v>
      </c>
      <c r="B15" s="68">
        <v>0</v>
      </c>
      <c r="C15" s="68">
        <v>0</v>
      </c>
      <c r="D15" s="68">
        <v>0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74">
        <v>0</v>
      </c>
    </row>
    <row r="16" spans="1:11" ht="21.95" customHeight="1">
      <c r="A16" s="75" t="s">
        <v>35</v>
      </c>
      <c r="B16" s="76">
        <f>B13+B14-B15</f>
        <v>153</v>
      </c>
      <c r="C16" s="76">
        <f t="shared" ref="C16:K16" si="6">SUM(C13:C15)</f>
        <v>42</v>
      </c>
      <c r="D16" s="76">
        <f t="shared" si="6"/>
        <v>89</v>
      </c>
      <c r="E16" s="76">
        <f t="shared" si="6"/>
        <v>111</v>
      </c>
      <c r="F16" s="76">
        <f t="shared" si="6"/>
        <v>63</v>
      </c>
      <c r="G16" s="76">
        <f t="shared" si="6"/>
        <v>103</v>
      </c>
      <c r="H16" s="76">
        <f t="shared" si="6"/>
        <v>156</v>
      </c>
      <c r="I16" s="76">
        <f t="shared" si="6"/>
        <v>142</v>
      </c>
      <c r="J16" s="76">
        <f t="shared" si="6"/>
        <v>61</v>
      </c>
      <c r="K16" s="77">
        <f t="shared" si="6"/>
        <v>110</v>
      </c>
    </row>
    <row r="17" spans="1:11" ht="21.95" customHeight="1">
      <c r="A17" s="73" t="s">
        <v>36</v>
      </c>
      <c r="B17" s="68">
        <f>B12+B16</f>
        <v>387</v>
      </c>
      <c r="C17" s="68">
        <f t="shared" ref="C17:K17" si="7">C12+C16</f>
        <v>310</v>
      </c>
      <c r="D17" s="68">
        <f t="shared" si="7"/>
        <v>305</v>
      </c>
      <c r="E17" s="68">
        <f t="shared" si="7"/>
        <v>366</v>
      </c>
      <c r="F17" s="68">
        <f t="shared" si="7"/>
        <v>278</v>
      </c>
      <c r="G17" s="68">
        <f t="shared" si="7"/>
        <v>253</v>
      </c>
      <c r="H17" s="68">
        <f t="shared" si="7"/>
        <v>299</v>
      </c>
      <c r="I17" s="68">
        <f t="shared" si="7"/>
        <v>360</v>
      </c>
      <c r="J17" s="68">
        <f t="shared" si="7"/>
        <v>340</v>
      </c>
      <c r="K17" s="74">
        <f t="shared" si="7"/>
        <v>366</v>
      </c>
    </row>
    <row r="18" spans="1:11" ht="21.95" customHeight="1">
      <c r="A18" s="73" t="s">
        <v>37</v>
      </c>
      <c r="B18" s="68">
        <v>92</v>
      </c>
      <c r="C18" s="68">
        <v>62</v>
      </c>
      <c r="D18" s="68">
        <v>24</v>
      </c>
      <c r="E18" s="68">
        <v>95</v>
      </c>
      <c r="F18" s="68">
        <v>61</v>
      </c>
      <c r="G18" s="68">
        <v>44</v>
      </c>
      <c r="H18" s="68">
        <v>32</v>
      </c>
      <c r="I18" s="68">
        <v>17</v>
      </c>
      <c r="J18" s="68">
        <v>19</v>
      </c>
      <c r="K18" s="74">
        <v>51</v>
      </c>
    </row>
    <row r="19" spans="1:11" ht="21.95" customHeight="1">
      <c r="A19" s="73" t="s">
        <v>45</v>
      </c>
      <c r="B19" s="68">
        <v>18</v>
      </c>
      <c r="C19" s="68">
        <v>22</v>
      </c>
      <c r="D19" s="68">
        <v>18</v>
      </c>
      <c r="E19" s="68">
        <v>58</v>
      </c>
      <c r="F19" s="68">
        <v>65</v>
      </c>
      <c r="G19" s="68">
        <v>65</v>
      </c>
      <c r="H19" s="68">
        <v>37</v>
      </c>
      <c r="I19" s="68">
        <v>50</v>
      </c>
      <c r="J19" s="68">
        <v>53</v>
      </c>
      <c r="K19" s="74">
        <v>32</v>
      </c>
    </row>
    <row r="20" spans="1:11" ht="21.95" customHeight="1">
      <c r="A20" s="73" t="s">
        <v>38</v>
      </c>
      <c r="B20" s="68">
        <v>9</v>
      </c>
      <c r="C20" s="68">
        <v>7</v>
      </c>
      <c r="D20" s="68">
        <v>2</v>
      </c>
      <c r="E20" s="68">
        <v>11</v>
      </c>
      <c r="F20" s="68">
        <v>7</v>
      </c>
      <c r="G20" s="68">
        <v>5</v>
      </c>
      <c r="H20" s="68">
        <v>5</v>
      </c>
      <c r="I20" s="68">
        <v>4</v>
      </c>
      <c r="J20" s="68">
        <v>3</v>
      </c>
      <c r="K20" s="74">
        <v>5</v>
      </c>
    </row>
    <row r="21" spans="1:11" ht="21.95" customHeight="1">
      <c r="A21" s="73" t="s">
        <v>39</v>
      </c>
      <c r="B21" s="68">
        <v>15</v>
      </c>
      <c r="C21" s="68">
        <v>14</v>
      </c>
      <c r="D21" s="68">
        <v>7</v>
      </c>
      <c r="E21" s="68">
        <v>6</v>
      </c>
      <c r="F21" s="68">
        <v>6</v>
      </c>
      <c r="G21" s="68">
        <v>3</v>
      </c>
      <c r="H21" s="68">
        <v>14</v>
      </c>
      <c r="I21" s="68">
        <v>15</v>
      </c>
      <c r="J21" s="68">
        <v>12</v>
      </c>
      <c r="K21" s="74">
        <v>5</v>
      </c>
    </row>
    <row r="22" spans="1:11" ht="21.95" customHeight="1">
      <c r="A22" s="75" t="s">
        <v>40</v>
      </c>
      <c r="B22" s="76">
        <f>B18+B19-B20+B21</f>
        <v>116</v>
      </c>
      <c r="C22" s="76">
        <f t="shared" ref="C22:K22" si="8">C18+C19-C20+C21</f>
        <v>91</v>
      </c>
      <c r="D22" s="76">
        <f t="shared" si="8"/>
        <v>47</v>
      </c>
      <c r="E22" s="76">
        <f t="shared" si="8"/>
        <v>148</v>
      </c>
      <c r="F22" s="76">
        <f t="shared" si="8"/>
        <v>125</v>
      </c>
      <c r="G22" s="76">
        <f t="shared" si="8"/>
        <v>107</v>
      </c>
      <c r="H22" s="76">
        <f t="shared" si="8"/>
        <v>78</v>
      </c>
      <c r="I22" s="76">
        <f t="shared" si="8"/>
        <v>78</v>
      </c>
      <c r="J22" s="76">
        <f t="shared" si="8"/>
        <v>81</v>
      </c>
      <c r="K22" s="77">
        <f t="shared" si="8"/>
        <v>83</v>
      </c>
    </row>
    <row r="23" spans="1:11" ht="21.95" customHeight="1">
      <c r="A23" s="78" t="s">
        <v>41</v>
      </c>
      <c r="B23" s="79">
        <f>427-B12-B16+B22</f>
        <v>156</v>
      </c>
      <c r="C23" s="79">
        <f t="shared" ref="C23:K23" si="9">427-C12-C16+C22</f>
        <v>208</v>
      </c>
      <c r="D23" s="79">
        <f t="shared" si="9"/>
        <v>169</v>
      </c>
      <c r="E23" s="79">
        <f t="shared" si="9"/>
        <v>209</v>
      </c>
      <c r="F23" s="79">
        <f t="shared" si="9"/>
        <v>274</v>
      </c>
      <c r="G23" s="79">
        <f t="shared" si="9"/>
        <v>281</v>
      </c>
      <c r="H23" s="79">
        <f t="shared" si="9"/>
        <v>206</v>
      </c>
      <c r="I23" s="79">
        <f t="shared" si="9"/>
        <v>145</v>
      </c>
      <c r="J23" s="79">
        <f t="shared" si="9"/>
        <v>168</v>
      </c>
      <c r="K23" s="80">
        <f t="shared" si="9"/>
        <v>144</v>
      </c>
    </row>
    <row r="24" spans="1:11" ht="21.95" customHeight="1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.95" customHeight="1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95" customHeight="1">
      <c r="A26" s="67" t="s">
        <v>42</v>
      </c>
      <c r="B26" s="68">
        <v>5</v>
      </c>
      <c r="C26" s="68">
        <v>5</v>
      </c>
      <c r="D26" s="68">
        <v>5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v>0</v>
      </c>
    </row>
    <row r="27" spans="1:11" ht="21.95" customHeight="1">
      <c r="A27" s="67" t="s">
        <v>43</v>
      </c>
      <c r="B27" s="68">
        <v>3</v>
      </c>
      <c r="C27" s="68">
        <v>3</v>
      </c>
      <c r="D27" s="68">
        <v>3</v>
      </c>
      <c r="E27" s="68">
        <v>3</v>
      </c>
      <c r="F27" s="68">
        <v>3</v>
      </c>
      <c r="G27" s="68">
        <v>3</v>
      </c>
      <c r="H27" s="68">
        <v>3</v>
      </c>
      <c r="I27" s="68">
        <v>3</v>
      </c>
      <c r="J27" s="68">
        <v>3</v>
      </c>
      <c r="K27" s="69">
        <v>2</v>
      </c>
    </row>
    <row r="28" spans="1:11" ht="21.95" customHeight="1">
      <c r="A28" s="67" t="s">
        <v>44</v>
      </c>
      <c r="B28" s="68">
        <f>427-B23-B27</f>
        <v>268</v>
      </c>
      <c r="C28" s="68">
        <f t="shared" ref="C28:K28" si="10">427-C23-C27</f>
        <v>216</v>
      </c>
      <c r="D28" s="68">
        <f t="shared" si="10"/>
        <v>255</v>
      </c>
      <c r="E28" s="68">
        <f t="shared" si="10"/>
        <v>215</v>
      </c>
      <c r="F28" s="68">
        <f t="shared" si="10"/>
        <v>150</v>
      </c>
      <c r="G28" s="68">
        <f t="shared" si="10"/>
        <v>143</v>
      </c>
      <c r="H28" s="68">
        <f t="shared" si="10"/>
        <v>218</v>
      </c>
      <c r="I28" s="68">
        <f t="shared" si="10"/>
        <v>279</v>
      </c>
      <c r="J28" s="68">
        <f t="shared" si="10"/>
        <v>256</v>
      </c>
      <c r="K28" s="69">
        <f t="shared" si="10"/>
        <v>281</v>
      </c>
    </row>
    <row r="29" spans="1:11" ht="21.95" customHeight="1" thickBot="1">
      <c r="A29" s="70" t="s">
        <v>12</v>
      </c>
      <c r="B29" s="71">
        <v>403</v>
      </c>
      <c r="C29" s="71">
        <v>554</v>
      </c>
      <c r="D29" s="71">
        <v>422</v>
      </c>
      <c r="E29" s="71">
        <v>209</v>
      </c>
      <c r="F29" s="71">
        <v>254</v>
      </c>
      <c r="G29" s="71">
        <v>255</v>
      </c>
      <c r="H29" s="71">
        <v>191</v>
      </c>
      <c r="I29" s="71">
        <v>154</v>
      </c>
      <c r="J29" s="71">
        <v>198</v>
      </c>
      <c r="K29" s="72">
        <v>150</v>
      </c>
    </row>
    <row r="30" spans="1:11" ht="21.95" customHeight="1" thickTop="1" thickBot="1"/>
    <row r="31" spans="1:11" ht="21.95" customHeight="1" thickTop="1">
      <c r="A31" s="95" t="s">
        <v>47</v>
      </c>
      <c r="B31" s="50" t="str">
        <f>B2</f>
        <v>Fri</v>
      </c>
      <c r="C31" s="50" t="str">
        <f t="shared" ref="C31:K32" si="11">C2</f>
        <v>Sat</v>
      </c>
      <c r="D31" s="50" t="str">
        <f t="shared" si="11"/>
        <v>Sun</v>
      </c>
      <c r="E31" s="50" t="str">
        <f t="shared" si="11"/>
        <v>Mon</v>
      </c>
      <c r="F31" s="50" t="str">
        <f t="shared" si="11"/>
        <v>Tue</v>
      </c>
      <c r="G31" s="50" t="str">
        <f t="shared" si="11"/>
        <v>Wed</v>
      </c>
      <c r="H31" s="50" t="str">
        <f t="shared" si="11"/>
        <v>Thu</v>
      </c>
      <c r="I31" s="50" t="str">
        <f t="shared" si="11"/>
        <v>Fri</v>
      </c>
      <c r="J31" s="50" t="str">
        <f t="shared" si="11"/>
        <v>Sat</v>
      </c>
      <c r="K31" s="51" t="str">
        <f t="shared" si="11"/>
        <v>Sun</v>
      </c>
    </row>
    <row r="32" spans="1:11" ht="21.95" customHeight="1">
      <c r="A32" s="96"/>
      <c r="B32" s="52">
        <f>B3</f>
        <v>41292</v>
      </c>
      <c r="C32" s="52">
        <f t="shared" si="11"/>
        <v>41293</v>
      </c>
      <c r="D32" s="52">
        <f t="shared" si="11"/>
        <v>41294</v>
      </c>
      <c r="E32" s="52">
        <f t="shared" si="11"/>
        <v>41295</v>
      </c>
      <c r="F32" s="52">
        <f t="shared" si="11"/>
        <v>41296</v>
      </c>
      <c r="G32" s="52">
        <f t="shared" si="11"/>
        <v>41297</v>
      </c>
      <c r="H32" s="52">
        <f t="shared" si="11"/>
        <v>41298</v>
      </c>
      <c r="I32" s="52">
        <f t="shared" si="11"/>
        <v>41299</v>
      </c>
      <c r="J32" s="52">
        <f t="shared" si="11"/>
        <v>41300</v>
      </c>
      <c r="K32" s="53">
        <f t="shared" si="11"/>
        <v>41301</v>
      </c>
    </row>
    <row r="33" spans="1:11" ht="21.95" customHeight="1">
      <c r="A33" s="55" t="s">
        <v>79</v>
      </c>
      <c r="B33" s="56">
        <v>45</v>
      </c>
      <c r="C33" s="56">
        <v>96</v>
      </c>
      <c r="D33" s="56">
        <v>77</v>
      </c>
      <c r="E33" s="56"/>
      <c r="F33" s="56"/>
      <c r="G33" s="56"/>
      <c r="H33" s="56"/>
      <c r="I33" s="56"/>
      <c r="J33" s="56"/>
      <c r="K33" s="57"/>
    </row>
    <row r="34" spans="1:11" ht="21.95" customHeight="1">
      <c r="A34" s="58" t="s">
        <v>81</v>
      </c>
      <c r="B34" s="59"/>
      <c r="C34" s="59"/>
      <c r="D34" s="59"/>
      <c r="E34" s="59">
        <v>10</v>
      </c>
      <c r="F34" s="59">
        <v>10</v>
      </c>
      <c r="G34" s="59">
        <v>10</v>
      </c>
      <c r="H34" s="59">
        <v>10</v>
      </c>
      <c r="I34" s="59">
        <v>10</v>
      </c>
      <c r="J34" s="59">
        <v>10</v>
      </c>
      <c r="K34" s="60">
        <v>10</v>
      </c>
    </row>
    <row r="35" spans="1:11" ht="21.95" customHeight="1">
      <c r="A35" s="55" t="s">
        <v>82</v>
      </c>
      <c r="B35" s="56"/>
      <c r="C35" s="56"/>
      <c r="D35" s="56"/>
      <c r="E35" s="56">
        <v>1</v>
      </c>
      <c r="F35" s="56">
        <v>4</v>
      </c>
      <c r="G35" s="56">
        <v>13</v>
      </c>
      <c r="H35" s="56"/>
      <c r="I35" s="56"/>
      <c r="J35" s="56"/>
      <c r="K35" s="57"/>
    </row>
    <row r="36" spans="1:11" ht="21.95" customHeight="1">
      <c r="A36" s="58" t="s">
        <v>83</v>
      </c>
      <c r="B36" s="59"/>
      <c r="C36" s="59"/>
      <c r="D36" s="59"/>
      <c r="E36" s="59"/>
      <c r="F36" s="59"/>
      <c r="G36" s="59"/>
      <c r="H36" s="59"/>
      <c r="I36" s="59">
        <v>4</v>
      </c>
      <c r="J36" s="59">
        <v>6</v>
      </c>
      <c r="K36" s="60"/>
    </row>
    <row r="37" spans="1:11" ht="21.95" customHeight="1">
      <c r="A37" s="55" t="s">
        <v>61</v>
      </c>
      <c r="B37" s="56"/>
      <c r="C37" s="56"/>
      <c r="D37" s="56"/>
      <c r="E37" s="56"/>
      <c r="F37" s="56"/>
      <c r="G37" s="56"/>
      <c r="H37" s="56"/>
      <c r="I37" s="56">
        <v>1</v>
      </c>
      <c r="J37" s="56">
        <v>2</v>
      </c>
      <c r="K37" s="57">
        <v>18</v>
      </c>
    </row>
    <row r="38" spans="1:11" ht="21.9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21.9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</row>
    <row r="40" spans="1:11" ht="21.9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1" ht="21.9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21.9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21.9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ht="21.95" customHeight="1" thickBo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21.95" customHeight="1" thickTop="1"/>
  </sheetData>
  <mergeCells count="5">
    <mergeCell ref="A1:E1"/>
    <mergeCell ref="F1:K1"/>
    <mergeCell ref="A10:K10"/>
    <mergeCell ref="A24:K24"/>
    <mergeCell ref="A31:A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5"/>
  <sheetViews>
    <sheetView workbookViewId="0">
      <selection activeCell="K20" sqref="K20"/>
    </sheetView>
  </sheetViews>
  <sheetFormatPr defaultColWidth="10.85546875" defaultRowHeight="21.95" customHeight="1"/>
  <cols>
    <col min="1" max="1" width="35.140625" style="39" customWidth="1"/>
    <col min="2" max="2" width="11.28515625" style="39" bestFit="1" customWidth="1"/>
    <col min="3" max="11" width="10.85546875" style="39"/>
    <col min="12" max="12" width="13.7109375" style="39" customWidth="1"/>
    <col min="13" max="16384" width="10.85546875" style="39"/>
  </cols>
  <sheetData>
    <row r="1" spans="1:11" ht="53.1" customHeight="1" thickBot="1">
      <c r="A1" s="89" t="s">
        <v>19</v>
      </c>
      <c r="B1" s="90"/>
      <c r="C1" s="90"/>
      <c r="D1" s="90"/>
      <c r="E1" s="91"/>
      <c r="F1" s="89" t="s">
        <v>1</v>
      </c>
      <c r="G1" s="90"/>
      <c r="H1" s="90"/>
      <c r="I1" s="90"/>
      <c r="J1" s="90"/>
      <c r="K1" s="91"/>
    </row>
    <row r="2" spans="1:11" ht="21.95" customHeight="1">
      <c r="A2" s="40"/>
      <c r="B2" s="46" t="s">
        <v>20</v>
      </c>
      <c r="C2" s="46" t="s">
        <v>21</v>
      </c>
      <c r="D2" s="4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20</v>
      </c>
      <c r="J2" s="46" t="s">
        <v>21</v>
      </c>
      <c r="K2" s="47" t="s">
        <v>22</v>
      </c>
    </row>
    <row r="3" spans="1:11" ht="21.95" customHeight="1" thickBot="1">
      <c r="A3" s="41"/>
      <c r="B3" s="48">
        <v>41285</v>
      </c>
      <c r="C3" s="48">
        <f>B3+1</f>
        <v>41286</v>
      </c>
      <c r="D3" s="48">
        <f t="shared" ref="D3:K3" si="0">C3+1</f>
        <v>41287</v>
      </c>
      <c r="E3" s="48">
        <f t="shared" si="0"/>
        <v>41288</v>
      </c>
      <c r="F3" s="48">
        <f t="shared" si="0"/>
        <v>41289</v>
      </c>
      <c r="G3" s="48">
        <f t="shared" si="0"/>
        <v>41290</v>
      </c>
      <c r="H3" s="48">
        <f t="shared" si="0"/>
        <v>41291</v>
      </c>
      <c r="I3" s="48">
        <f t="shared" si="0"/>
        <v>41292</v>
      </c>
      <c r="J3" s="48">
        <f t="shared" si="0"/>
        <v>41293</v>
      </c>
      <c r="K3" s="49">
        <f t="shared" si="0"/>
        <v>41294</v>
      </c>
    </row>
    <row r="4" spans="1:11" ht="21.95" customHeight="1">
      <c r="A4" s="54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1.95" customHeight="1">
      <c r="A5" s="73" t="s">
        <v>28</v>
      </c>
      <c r="B5" s="68">
        <f t="shared" ref="B5:K5" si="1">B23</f>
        <v>102</v>
      </c>
      <c r="C5" s="68">
        <f t="shared" si="1"/>
        <v>133</v>
      </c>
      <c r="D5" s="68">
        <f t="shared" si="1"/>
        <v>108</v>
      </c>
      <c r="E5" s="68">
        <f t="shared" si="1"/>
        <v>261</v>
      </c>
      <c r="F5" s="68">
        <f t="shared" si="1"/>
        <v>318</v>
      </c>
      <c r="G5" s="68">
        <f t="shared" si="1"/>
        <v>305</v>
      </c>
      <c r="H5" s="68">
        <f t="shared" si="1"/>
        <v>211</v>
      </c>
      <c r="I5" s="68">
        <f t="shared" si="1"/>
        <v>195</v>
      </c>
      <c r="J5" s="68">
        <f t="shared" si="1"/>
        <v>192</v>
      </c>
      <c r="K5" s="74">
        <f t="shared" si="1"/>
        <v>124</v>
      </c>
    </row>
    <row r="6" spans="1:11" ht="21.95" customHeight="1">
      <c r="A6" s="81" t="s">
        <v>29</v>
      </c>
      <c r="B6" s="82">
        <f>B23/427</f>
        <v>0.2388758782201405</v>
      </c>
      <c r="C6" s="82">
        <f t="shared" ref="C6:K6" si="2">C23/427</f>
        <v>0.31147540983606559</v>
      </c>
      <c r="D6" s="82">
        <f t="shared" si="2"/>
        <v>0.25292740046838408</v>
      </c>
      <c r="E6" s="82">
        <f t="shared" si="2"/>
        <v>0.61124121779859486</v>
      </c>
      <c r="F6" s="82">
        <f t="shared" si="2"/>
        <v>0.74473067915690871</v>
      </c>
      <c r="G6" s="82">
        <f t="shared" si="2"/>
        <v>0.7142857142857143</v>
      </c>
      <c r="H6" s="82">
        <f t="shared" si="2"/>
        <v>0.49414519906323184</v>
      </c>
      <c r="I6" s="82">
        <f t="shared" si="2"/>
        <v>0.4566744730679157</v>
      </c>
      <c r="J6" s="82">
        <f t="shared" si="2"/>
        <v>0.44964871194379391</v>
      </c>
      <c r="K6" s="83">
        <f t="shared" si="2"/>
        <v>0.29039812646370022</v>
      </c>
    </row>
    <row r="7" spans="1:11" ht="21.95" customHeight="1">
      <c r="A7" s="73" t="s">
        <v>30</v>
      </c>
      <c r="B7" s="84">
        <v>74.53</v>
      </c>
      <c r="C7" s="84">
        <v>73.680000000000007</v>
      </c>
      <c r="D7" s="84">
        <v>104.29</v>
      </c>
      <c r="E7" s="84">
        <v>112.35</v>
      </c>
      <c r="F7" s="84">
        <v>116.42</v>
      </c>
      <c r="G7" s="84">
        <v>117.39</v>
      </c>
      <c r="H7" s="84">
        <v>105.63</v>
      </c>
      <c r="I7" s="84">
        <v>85.93</v>
      </c>
      <c r="J7" s="84">
        <v>78.81</v>
      </c>
      <c r="K7" s="85">
        <v>97.91</v>
      </c>
    </row>
    <row r="8" spans="1:11" ht="21.95" customHeight="1">
      <c r="A8" s="73" t="s">
        <v>31</v>
      </c>
      <c r="B8" s="84">
        <f t="shared" ref="B8:K8" si="3">(B5*B7)/427</f>
        <v>17.803419203747072</v>
      </c>
      <c r="C8" s="84">
        <f t="shared" si="3"/>
        <v>22.949508196721311</v>
      </c>
      <c r="D8" s="84">
        <f t="shared" si="3"/>
        <v>26.377798594847778</v>
      </c>
      <c r="E8" s="84">
        <f t="shared" si="3"/>
        <v>68.672950819672124</v>
      </c>
      <c r="F8" s="84">
        <f t="shared" si="3"/>
        <v>86.701545667447306</v>
      </c>
      <c r="G8" s="84">
        <f t="shared" si="3"/>
        <v>83.85</v>
      </c>
      <c r="H8" s="84">
        <f t="shared" si="3"/>
        <v>52.196557377049182</v>
      </c>
      <c r="I8" s="84">
        <f t="shared" si="3"/>
        <v>39.242037470726004</v>
      </c>
      <c r="J8" s="84">
        <f t="shared" si="3"/>
        <v>35.436814988290401</v>
      </c>
      <c r="K8" s="85">
        <f t="shared" si="3"/>
        <v>28.432880562060891</v>
      </c>
    </row>
    <row r="9" spans="1:11" ht="21.95" customHeight="1">
      <c r="A9" s="73" t="s">
        <v>32</v>
      </c>
      <c r="B9" s="86">
        <f t="shared" ref="B9:K9" si="4">B5*B7</f>
        <v>7602.06</v>
      </c>
      <c r="C9" s="86">
        <f t="shared" si="4"/>
        <v>9799.44</v>
      </c>
      <c r="D9" s="86">
        <f t="shared" si="4"/>
        <v>11263.320000000002</v>
      </c>
      <c r="E9" s="86">
        <f t="shared" si="4"/>
        <v>29323.35</v>
      </c>
      <c r="F9" s="86">
        <f t="shared" si="4"/>
        <v>37021.56</v>
      </c>
      <c r="G9" s="86">
        <f t="shared" si="4"/>
        <v>35803.949999999997</v>
      </c>
      <c r="H9" s="86">
        <f t="shared" si="4"/>
        <v>22287.93</v>
      </c>
      <c r="I9" s="86">
        <f t="shared" si="4"/>
        <v>16756.350000000002</v>
      </c>
      <c r="J9" s="86">
        <f t="shared" si="4"/>
        <v>15131.52</v>
      </c>
      <c r="K9" s="87">
        <f t="shared" si="4"/>
        <v>12140.84</v>
      </c>
    </row>
    <row r="10" spans="1:11" ht="21.9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95" customHeight="1">
      <c r="A11" s="5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95" customHeight="1">
      <c r="A12" s="73" t="s">
        <v>27</v>
      </c>
      <c r="B12" s="68">
        <v>262</v>
      </c>
      <c r="C12" s="68">
        <f>B28</f>
        <v>322</v>
      </c>
      <c r="D12" s="68">
        <f t="shared" ref="D12:K12" si="5">C28</f>
        <v>291</v>
      </c>
      <c r="E12" s="68">
        <f t="shared" si="5"/>
        <v>316</v>
      </c>
      <c r="F12" s="68">
        <f t="shared" si="5"/>
        <v>163</v>
      </c>
      <c r="G12" s="68">
        <f t="shared" si="5"/>
        <v>106</v>
      </c>
      <c r="H12" s="68">
        <f t="shared" si="5"/>
        <v>119</v>
      </c>
      <c r="I12" s="68">
        <f t="shared" si="5"/>
        <v>213</v>
      </c>
      <c r="J12" s="68">
        <f t="shared" si="5"/>
        <v>229</v>
      </c>
      <c r="K12" s="74">
        <f t="shared" si="5"/>
        <v>232</v>
      </c>
    </row>
    <row r="13" spans="1:11" ht="21.95" customHeight="1">
      <c r="A13" s="73" t="s">
        <v>33</v>
      </c>
      <c r="B13" s="68">
        <v>132</v>
      </c>
      <c r="C13" s="68">
        <v>46</v>
      </c>
      <c r="D13" s="68">
        <v>109</v>
      </c>
      <c r="E13" s="68">
        <v>25</v>
      </c>
      <c r="F13" s="68">
        <v>98</v>
      </c>
      <c r="G13" s="68">
        <v>149</v>
      </c>
      <c r="H13" s="68">
        <v>173</v>
      </c>
      <c r="I13" s="68">
        <v>161</v>
      </c>
      <c r="J13" s="68">
        <v>107</v>
      </c>
      <c r="K13" s="74">
        <v>138</v>
      </c>
    </row>
    <row r="14" spans="1:11" ht="21.95" customHeight="1">
      <c r="A14" s="73" t="s">
        <v>34</v>
      </c>
      <c r="B14" s="68">
        <v>0</v>
      </c>
      <c r="C14" s="68">
        <v>0</v>
      </c>
      <c r="D14" s="68">
        <v>0</v>
      </c>
      <c r="E14" s="68">
        <v>0</v>
      </c>
      <c r="F14" s="68">
        <v>1</v>
      </c>
      <c r="G14" s="68">
        <v>2</v>
      </c>
      <c r="H14" s="68">
        <v>3</v>
      </c>
      <c r="I14" s="68">
        <v>0</v>
      </c>
      <c r="J14" s="68">
        <v>0</v>
      </c>
      <c r="K14" s="74">
        <v>0</v>
      </c>
    </row>
    <row r="15" spans="1:11" ht="21.95" customHeight="1">
      <c r="A15" s="73" t="s">
        <v>46</v>
      </c>
      <c r="B15" s="68">
        <v>0</v>
      </c>
      <c r="C15" s="68">
        <v>0</v>
      </c>
      <c r="D15" s="68">
        <v>0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74">
        <v>0</v>
      </c>
    </row>
    <row r="16" spans="1:11" ht="21.95" customHeight="1">
      <c r="A16" s="75" t="s">
        <v>35</v>
      </c>
      <c r="B16" s="76">
        <f>B13+B14-B15</f>
        <v>132</v>
      </c>
      <c r="C16" s="76">
        <f t="shared" ref="C16:K16" si="6">SUM(C13:C15)</f>
        <v>46</v>
      </c>
      <c r="D16" s="76">
        <f t="shared" si="6"/>
        <v>109</v>
      </c>
      <c r="E16" s="76">
        <f t="shared" si="6"/>
        <v>25</v>
      </c>
      <c r="F16" s="76">
        <f t="shared" si="6"/>
        <v>100</v>
      </c>
      <c r="G16" s="76">
        <f t="shared" si="6"/>
        <v>151</v>
      </c>
      <c r="H16" s="76">
        <f t="shared" si="6"/>
        <v>176</v>
      </c>
      <c r="I16" s="76">
        <f t="shared" si="6"/>
        <v>161</v>
      </c>
      <c r="J16" s="76">
        <f t="shared" si="6"/>
        <v>107</v>
      </c>
      <c r="K16" s="77">
        <f t="shared" si="6"/>
        <v>138</v>
      </c>
    </row>
    <row r="17" spans="1:11" ht="21.95" customHeight="1">
      <c r="A17" s="73" t="s">
        <v>36</v>
      </c>
      <c r="B17" s="68">
        <f>B12+B16</f>
        <v>394</v>
      </c>
      <c r="C17" s="68">
        <f t="shared" ref="C17:K17" si="7">C12+C16</f>
        <v>368</v>
      </c>
      <c r="D17" s="68">
        <f t="shared" si="7"/>
        <v>400</v>
      </c>
      <c r="E17" s="68">
        <f t="shared" si="7"/>
        <v>341</v>
      </c>
      <c r="F17" s="68">
        <f t="shared" si="7"/>
        <v>263</v>
      </c>
      <c r="G17" s="68">
        <f t="shared" si="7"/>
        <v>257</v>
      </c>
      <c r="H17" s="68">
        <f t="shared" si="7"/>
        <v>295</v>
      </c>
      <c r="I17" s="68">
        <f t="shared" si="7"/>
        <v>374</v>
      </c>
      <c r="J17" s="68">
        <f t="shared" si="7"/>
        <v>336</v>
      </c>
      <c r="K17" s="74">
        <f t="shared" si="7"/>
        <v>370</v>
      </c>
    </row>
    <row r="18" spans="1:11" ht="21.95" customHeight="1">
      <c r="A18" s="73" t="s">
        <v>37</v>
      </c>
      <c r="B18" s="68">
        <v>44</v>
      </c>
      <c r="C18" s="68">
        <v>37</v>
      </c>
      <c r="D18" s="68">
        <v>45</v>
      </c>
      <c r="E18" s="68">
        <v>97</v>
      </c>
      <c r="F18" s="68">
        <v>58</v>
      </c>
      <c r="G18" s="68">
        <v>47</v>
      </c>
      <c r="H18" s="68">
        <v>20</v>
      </c>
      <c r="I18" s="68">
        <v>77</v>
      </c>
      <c r="J18" s="68">
        <v>31</v>
      </c>
      <c r="K18" s="74">
        <v>14</v>
      </c>
    </row>
    <row r="19" spans="1:11" ht="21.95" customHeight="1">
      <c r="A19" s="73" t="s">
        <v>45</v>
      </c>
      <c r="B19" s="68">
        <v>16</v>
      </c>
      <c r="C19" s="68">
        <v>28</v>
      </c>
      <c r="D19" s="68">
        <v>33</v>
      </c>
      <c r="E19" s="68">
        <v>85</v>
      </c>
      <c r="F19" s="68">
        <v>96</v>
      </c>
      <c r="G19" s="68">
        <v>92</v>
      </c>
      <c r="H19" s="68">
        <v>47</v>
      </c>
      <c r="I19" s="68">
        <v>63</v>
      </c>
      <c r="J19" s="68">
        <v>63</v>
      </c>
      <c r="K19" s="74">
        <v>48</v>
      </c>
    </row>
    <row r="20" spans="1:11" ht="21.95" customHeight="1">
      <c r="A20" s="73" t="s">
        <v>38</v>
      </c>
      <c r="B20" s="68">
        <v>5</v>
      </c>
      <c r="C20" s="68">
        <v>5</v>
      </c>
      <c r="D20" s="68">
        <v>4</v>
      </c>
      <c r="E20" s="68">
        <v>13</v>
      </c>
      <c r="F20" s="68">
        <v>6</v>
      </c>
      <c r="G20" s="68">
        <v>6</v>
      </c>
      <c r="H20" s="68">
        <v>3</v>
      </c>
      <c r="I20" s="68">
        <v>11</v>
      </c>
      <c r="J20" s="68">
        <v>5</v>
      </c>
      <c r="K20" s="74">
        <v>3</v>
      </c>
    </row>
    <row r="21" spans="1:11" ht="21.95" customHeight="1">
      <c r="A21" s="73" t="s">
        <v>39</v>
      </c>
      <c r="B21" s="68">
        <v>14</v>
      </c>
      <c r="C21" s="68">
        <v>14</v>
      </c>
      <c r="D21" s="68">
        <v>7</v>
      </c>
      <c r="E21" s="68">
        <v>6</v>
      </c>
      <c r="F21" s="68">
        <v>6</v>
      </c>
      <c r="G21" s="68">
        <v>2</v>
      </c>
      <c r="H21" s="68">
        <v>15</v>
      </c>
      <c r="I21" s="68">
        <v>13</v>
      </c>
      <c r="J21" s="68">
        <v>12</v>
      </c>
      <c r="K21" s="74">
        <v>8</v>
      </c>
    </row>
    <row r="22" spans="1:11" ht="21.95" customHeight="1">
      <c r="A22" s="75" t="s">
        <v>40</v>
      </c>
      <c r="B22" s="76">
        <f>B18+B19-B20+B21</f>
        <v>69</v>
      </c>
      <c r="C22" s="76">
        <f t="shared" ref="C22:K22" si="8">C18+C19-C20+C21</f>
        <v>74</v>
      </c>
      <c r="D22" s="76">
        <f t="shared" si="8"/>
        <v>81</v>
      </c>
      <c r="E22" s="76">
        <f t="shared" si="8"/>
        <v>175</v>
      </c>
      <c r="F22" s="76">
        <f t="shared" si="8"/>
        <v>154</v>
      </c>
      <c r="G22" s="76">
        <f t="shared" si="8"/>
        <v>135</v>
      </c>
      <c r="H22" s="76">
        <f t="shared" si="8"/>
        <v>79</v>
      </c>
      <c r="I22" s="76">
        <f t="shared" si="8"/>
        <v>142</v>
      </c>
      <c r="J22" s="76">
        <f t="shared" si="8"/>
        <v>101</v>
      </c>
      <c r="K22" s="77">
        <f t="shared" si="8"/>
        <v>67</v>
      </c>
    </row>
    <row r="23" spans="1:11" ht="21.95" customHeight="1">
      <c r="A23" s="78" t="s">
        <v>41</v>
      </c>
      <c r="B23" s="79">
        <f>427-B12-B16+B22</f>
        <v>102</v>
      </c>
      <c r="C23" s="79">
        <f t="shared" ref="C23:K23" si="9">427-C12-C16+C22</f>
        <v>133</v>
      </c>
      <c r="D23" s="79">
        <f t="shared" si="9"/>
        <v>108</v>
      </c>
      <c r="E23" s="79">
        <f t="shared" si="9"/>
        <v>261</v>
      </c>
      <c r="F23" s="79">
        <f t="shared" si="9"/>
        <v>318</v>
      </c>
      <c r="G23" s="79">
        <f t="shared" si="9"/>
        <v>305</v>
      </c>
      <c r="H23" s="79">
        <f t="shared" si="9"/>
        <v>211</v>
      </c>
      <c r="I23" s="79">
        <f t="shared" si="9"/>
        <v>195</v>
      </c>
      <c r="J23" s="79">
        <f t="shared" si="9"/>
        <v>192</v>
      </c>
      <c r="K23" s="80">
        <f t="shared" si="9"/>
        <v>124</v>
      </c>
    </row>
    <row r="24" spans="1:11" ht="21.95" customHeight="1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.95" customHeight="1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95" customHeight="1">
      <c r="A26" s="67" t="s">
        <v>42</v>
      </c>
      <c r="B26" s="68">
        <v>1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v>0</v>
      </c>
    </row>
    <row r="27" spans="1:11" ht="21.95" customHeight="1">
      <c r="A27" s="67" t="s">
        <v>43</v>
      </c>
      <c r="B27" s="68">
        <v>3</v>
      </c>
      <c r="C27" s="68">
        <v>3</v>
      </c>
      <c r="D27" s="68">
        <v>3</v>
      </c>
      <c r="E27" s="68">
        <v>3</v>
      </c>
      <c r="F27" s="68">
        <v>3</v>
      </c>
      <c r="G27" s="68">
        <v>3</v>
      </c>
      <c r="H27" s="68">
        <v>3</v>
      </c>
      <c r="I27" s="68">
        <v>3</v>
      </c>
      <c r="J27" s="68">
        <v>3</v>
      </c>
      <c r="K27" s="69">
        <v>2</v>
      </c>
    </row>
    <row r="28" spans="1:11" ht="21.95" customHeight="1">
      <c r="A28" s="67" t="s">
        <v>44</v>
      </c>
      <c r="B28" s="68">
        <f>427-B23-B27</f>
        <v>322</v>
      </c>
      <c r="C28" s="68">
        <f t="shared" ref="C28:K28" si="10">427-C23-C27</f>
        <v>291</v>
      </c>
      <c r="D28" s="68">
        <f t="shared" si="10"/>
        <v>316</v>
      </c>
      <c r="E28" s="68">
        <f t="shared" si="10"/>
        <v>163</v>
      </c>
      <c r="F28" s="68">
        <f t="shared" si="10"/>
        <v>106</v>
      </c>
      <c r="G28" s="68">
        <f t="shared" si="10"/>
        <v>119</v>
      </c>
      <c r="H28" s="68">
        <f t="shared" si="10"/>
        <v>213</v>
      </c>
      <c r="I28" s="68">
        <f t="shared" si="10"/>
        <v>229</v>
      </c>
      <c r="J28" s="68">
        <f t="shared" si="10"/>
        <v>232</v>
      </c>
      <c r="K28" s="69">
        <f t="shared" si="10"/>
        <v>301</v>
      </c>
    </row>
    <row r="29" spans="1:11" ht="21.95" customHeight="1" thickBot="1">
      <c r="A29" s="70" t="s">
        <v>12</v>
      </c>
      <c r="B29" s="71">
        <v>154</v>
      </c>
      <c r="C29" s="71">
        <v>226</v>
      </c>
      <c r="D29" s="71">
        <v>141</v>
      </c>
      <c r="E29" s="71">
        <v>260</v>
      </c>
      <c r="F29" s="71">
        <v>298</v>
      </c>
      <c r="G29" s="71">
        <v>286</v>
      </c>
      <c r="H29" s="71">
        <v>185</v>
      </c>
      <c r="I29" s="71">
        <v>320</v>
      </c>
      <c r="J29" s="71">
        <v>325</v>
      </c>
      <c r="K29" s="72">
        <v>391</v>
      </c>
    </row>
    <row r="30" spans="1:11" ht="21.95" customHeight="1" thickTop="1" thickBot="1"/>
    <row r="31" spans="1:11" ht="21.95" customHeight="1" thickTop="1">
      <c r="A31" s="95" t="s">
        <v>47</v>
      </c>
      <c r="B31" s="50" t="str">
        <f>B2</f>
        <v>Fri</v>
      </c>
      <c r="C31" s="50" t="str">
        <f t="shared" ref="C31:K32" si="11">C2</f>
        <v>Sat</v>
      </c>
      <c r="D31" s="50" t="str">
        <f t="shared" si="11"/>
        <v>Sun</v>
      </c>
      <c r="E31" s="50" t="str">
        <f t="shared" si="11"/>
        <v>Mon</v>
      </c>
      <c r="F31" s="50" t="str">
        <f t="shared" si="11"/>
        <v>Tue</v>
      </c>
      <c r="G31" s="50" t="str">
        <f t="shared" si="11"/>
        <v>Wed</v>
      </c>
      <c r="H31" s="50" t="str">
        <f t="shared" si="11"/>
        <v>Thu</v>
      </c>
      <c r="I31" s="50" t="str">
        <f t="shared" si="11"/>
        <v>Fri</v>
      </c>
      <c r="J31" s="50" t="str">
        <f t="shared" si="11"/>
        <v>Sat</v>
      </c>
      <c r="K31" s="51" t="str">
        <f t="shared" si="11"/>
        <v>Sun</v>
      </c>
    </row>
    <row r="32" spans="1:11" ht="21.95" customHeight="1">
      <c r="A32" s="96"/>
      <c r="B32" s="52">
        <f>B3</f>
        <v>41285</v>
      </c>
      <c r="C32" s="52">
        <f t="shared" si="11"/>
        <v>41286</v>
      </c>
      <c r="D32" s="52">
        <f t="shared" si="11"/>
        <v>41287</v>
      </c>
      <c r="E32" s="52">
        <f t="shared" si="11"/>
        <v>41288</v>
      </c>
      <c r="F32" s="52">
        <f t="shared" si="11"/>
        <v>41289</v>
      </c>
      <c r="G32" s="52">
        <f t="shared" si="11"/>
        <v>41290</v>
      </c>
      <c r="H32" s="52">
        <f t="shared" si="11"/>
        <v>41291</v>
      </c>
      <c r="I32" s="52">
        <f t="shared" si="11"/>
        <v>41292</v>
      </c>
      <c r="J32" s="52">
        <f t="shared" si="11"/>
        <v>41293</v>
      </c>
      <c r="K32" s="53">
        <f t="shared" si="11"/>
        <v>41294</v>
      </c>
    </row>
    <row r="33" spans="1:11" ht="21.95" customHeight="1">
      <c r="A33" s="55" t="s">
        <v>70</v>
      </c>
      <c r="B33" s="56">
        <v>9</v>
      </c>
      <c r="C33" s="56">
        <v>9</v>
      </c>
      <c r="D33" s="56"/>
      <c r="E33" s="56"/>
      <c r="F33" s="56"/>
      <c r="G33" s="56"/>
      <c r="H33" s="56"/>
      <c r="I33" s="56"/>
      <c r="J33" s="56"/>
      <c r="K33" s="57"/>
    </row>
    <row r="34" spans="1:11" ht="21.95" customHeight="1">
      <c r="A34" s="58" t="s">
        <v>72</v>
      </c>
      <c r="B34" s="59"/>
      <c r="C34" s="59"/>
      <c r="D34" s="59">
        <v>9</v>
      </c>
      <c r="E34" s="59">
        <v>9</v>
      </c>
      <c r="F34" s="59"/>
      <c r="G34" s="59"/>
      <c r="H34" s="59"/>
      <c r="I34" s="59"/>
      <c r="J34" s="59"/>
      <c r="K34" s="60"/>
    </row>
    <row r="35" spans="1:11" ht="21.95" customHeight="1">
      <c r="A35" s="55" t="s">
        <v>73</v>
      </c>
      <c r="B35" s="56">
        <v>4</v>
      </c>
      <c r="C35" s="56"/>
      <c r="D35" s="56"/>
      <c r="E35" s="56"/>
      <c r="F35" s="56"/>
      <c r="G35" s="56"/>
      <c r="H35" s="56"/>
      <c r="I35" s="56"/>
      <c r="J35" s="56"/>
      <c r="K35" s="57"/>
    </row>
    <row r="36" spans="1:11" ht="21.95" customHeight="1">
      <c r="A36" s="58" t="s">
        <v>74</v>
      </c>
      <c r="B36" s="59">
        <v>1</v>
      </c>
      <c r="C36" s="59">
        <v>18</v>
      </c>
      <c r="D36" s="59"/>
      <c r="E36" s="59"/>
      <c r="F36" s="59"/>
      <c r="G36" s="59"/>
      <c r="H36" s="59"/>
      <c r="I36" s="59"/>
      <c r="J36" s="59"/>
      <c r="K36" s="60"/>
    </row>
    <row r="37" spans="1:11" ht="21.95" customHeight="1">
      <c r="A37" s="55" t="s">
        <v>75</v>
      </c>
      <c r="B37" s="56"/>
      <c r="C37" s="56"/>
      <c r="D37" s="56"/>
      <c r="E37" s="56">
        <v>1</v>
      </c>
      <c r="F37" s="56">
        <v>2</v>
      </c>
      <c r="G37" s="56">
        <v>5</v>
      </c>
      <c r="H37" s="56">
        <v>5</v>
      </c>
      <c r="I37" s="56"/>
      <c r="J37" s="56"/>
      <c r="K37" s="57"/>
    </row>
    <row r="38" spans="1:11" ht="21.95" customHeight="1">
      <c r="A38" s="58" t="s">
        <v>76</v>
      </c>
      <c r="B38" s="59"/>
      <c r="C38" s="59"/>
      <c r="D38" s="59"/>
      <c r="E38" s="59">
        <v>5</v>
      </c>
      <c r="F38" s="59">
        <v>6</v>
      </c>
      <c r="G38" s="59">
        <v>6</v>
      </c>
      <c r="H38" s="59">
        <v>6</v>
      </c>
      <c r="I38" s="59"/>
      <c r="J38" s="59"/>
      <c r="K38" s="60"/>
    </row>
    <row r="39" spans="1:11" ht="21.95" customHeight="1">
      <c r="A39" s="55" t="s">
        <v>77</v>
      </c>
      <c r="B39" s="56"/>
      <c r="C39" s="56"/>
      <c r="D39" s="56"/>
      <c r="E39" s="56"/>
      <c r="F39" s="56"/>
      <c r="G39" s="56"/>
      <c r="H39" s="56">
        <v>4</v>
      </c>
      <c r="I39" s="56">
        <v>1</v>
      </c>
      <c r="J39" s="56"/>
      <c r="K39" s="57"/>
    </row>
    <row r="40" spans="1:11" ht="21.95" customHeight="1">
      <c r="A40" s="58" t="s">
        <v>78</v>
      </c>
      <c r="B40" s="59"/>
      <c r="C40" s="59"/>
      <c r="D40" s="59"/>
      <c r="E40" s="59"/>
      <c r="F40" s="59"/>
      <c r="G40" s="59">
        <v>1</v>
      </c>
      <c r="H40" s="59"/>
      <c r="I40" s="59"/>
      <c r="J40" s="59"/>
      <c r="K40" s="60"/>
    </row>
    <row r="41" spans="1:11" ht="21.95" customHeight="1">
      <c r="A41" s="55" t="s">
        <v>79</v>
      </c>
      <c r="B41" s="56"/>
      <c r="C41" s="56"/>
      <c r="D41" s="56"/>
      <c r="E41" s="56"/>
      <c r="F41" s="56"/>
      <c r="G41" s="56"/>
      <c r="H41" s="56"/>
      <c r="I41" s="56">
        <v>68</v>
      </c>
      <c r="J41" s="56">
        <v>85</v>
      </c>
      <c r="K41" s="57">
        <v>69</v>
      </c>
    </row>
    <row r="42" spans="1:11" ht="21.95" customHeight="1">
      <c r="A42" s="58" t="s">
        <v>80</v>
      </c>
      <c r="B42" s="59"/>
      <c r="C42" s="59"/>
      <c r="D42" s="59"/>
      <c r="E42" s="59"/>
      <c r="F42" s="59"/>
      <c r="G42" s="59"/>
      <c r="H42" s="59">
        <v>2</v>
      </c>
      <c r="I42" s="59">
        <v>10</v>
      </c>
      <c r="J42" s="59">
        <v>2</v>
      </c>
      <c r="K42" s="60"/>
    </row>
    <row r="43" spans="1:11" ht="21.9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ht="21.95" customHeight="1" thickBo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21.95" customHeight="1" thickTop="1"/>
  </sheetData>
  <mergeCells count="5">
    <mergeCell ref="A1:E1"/>
    <mergeCell ref="F1:K1"/>
    <mergeCell ref="A10:K10"/>
    <mergeCell ref="A24:K24"/>
    <mergeCell ref="A31:A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5"/>
  <sheetViews>
    <sheetView workbookViewId="0">
      <selection activeCell="A43" sqref="A43"/>
    </sheetView>
  </sheetViews>
  <sheetFormatPr defaultColWidth="10.85546875" defaultRowHeight="21.95" customHeight="1"/>
  <cols>
    <col min="1" max="1" width="35.140625" style="39" customWidth="1"/>
    <col min="2" max="2" width="11.28515625" style="39" bestFit="1" customWidth="1"/>
    <col min="3" max="11" width="10.85546875" style="39"/>
    <col min="12" max="12" width="13.7109375" style="39" customWidth="1"/>
    <col min="13" max="16384" width="10.85546875" style="39"/>
  </cols>
  <sheetData>
    <row r="1" spans="1:11" ht="53.1" customHeight="1" thickBot="1">
      <c r="A1" s="89" t="s">
        <v>19</v>
      </c>
      <c r="B1" s="90"/>
      <c r="C1" s="90"/>
      <c r="D1" s="90"/>
      <c r="E1" s="91"/>
      <c r="F1" s="89" t="s">
        <v>1</v>
      </c>
      <c r="G1" s="90"/>
      <c r="H1" s="90"/>
      <c r="I1" s="90"/>
      <c r="J1" s="90"/>
      <c r="K1" s="91"/>
    </row>
    <row r="2" spans="1:11" ht="21.95" customHeight="1">
      <c r="A2" s="40"/>
      <c r="B2" s="46" t="s">
        <v>20</v>
      </c>
      <c r="C2" s="46" t="s">
        <v>21</v>
      </c>
      <c r="D2" s="4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20</v>
      </c>
      <c r="J2" s="46" t="s">
        <v>21</v>
      </c>
      <c r="K2" s="47" t="s">
        <v>22</v>
      </c>
    </row>
    <row r="3" spans="1:11" ht="21.95" customHeight="1" thickBot="1">
      <c r="A3" s="41"/>
      <c r="B3" s="48">
        <v>41278</v>
      </c>
      <c r="C3" s="48">
        <f>B3+1</f>
        <v>41279</v>
      </c>
      <c r="D3" s="48">
        <f t="shared" ref="D3:K3" si="0">C3+1</f>
        <v>41280</v>
      </c>
      <c r="E3" s="48">
        <f t="shared" si="0"/>
        <v>41281</v>
      </c>
      <c r="F3" s="48">
        <f t="shared" si="0"/>
        <v>41282</v>
      </c>
      <c r="G3" s="48">
        <f t="shared" si="0"/>
        <v>41283</v>
      </c>
      <c r="H3" s="48">
        <f t="shared" si="0"/>
        <v>41284</v>
      </c>
      <c r="I3" s="48">
        <f t="shared" si="0"/>
        <v>41285</v>
      </c>
      <c r="J3" s="48">
        <f t="shared" si="0"/>
        <v>41286</v>
      </c>
      <c r="K3" s="49">
        <f t="shared" si="0"/>
        <v>41287</v>
      </c>
    </row>
    <row r="4" spans="1:11" ht="21.95" customHeight="1">
      <c r="A4" s="54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1.95" customHeight="1">
      <c r="A5" s="73" t="s">
        <v>28</v>
      </c>
      <c r="B5" s="68">
        <f t="shared" ref="B5:K5" si="1">B23</f>
        <v>69</v>
      </c>
      <c r="C5" s="68">
        <f t="shared" si="1"/>
        <v>117</v>
      </c>
      <c r="D5" s="68">
        <f t="shared" si="1"/>
        <v>94</v>
      </c>
      <c r="E5" s="68">
        <f t="shared" si="1"/>
        <v>166</v>
      </c>
      <c r="F5" s="68">
        <f t="shared" si="1"/>
        <v>212</v>
      </c>
      <c r="G5" s="68">
        <f t="shared" si="1"/>
        <v>195</v>
      </c>
      <c r="H5" s="68">
        <f t="shared" si="1"/>
        <v>146</v>
      </c>
      <c r="I5" s="68">
        <f t="shared" si="1"/>
        <v>93</v>
      </c>
      <c r="J5" s="68">
        <f t="shared" si="1"/>
        <v>136</v>
      </c>
      <c r="K5" s="74">
        <f t="shared" si="1"/>
        <v>94</v>
      </c>
    </row>
    <row r="6" spans="1:11" ht="21.95" customHeight="1">
      <c r="A6" s="81" t="s">
        <v>29</v>
      </c>
      <c r="B6" s="82">
        <f>B23/427</f>
        <v>0.16159250585480095</v>
      </c>
      <c r="C6" s="82">
        <f t="shared" ref="C6:K6" si="2">C23/427</f>
        <v>0.27400468384074944</v>
      </c>
      <c r="D6" s="82">
        <f t="shared" si="2"/>
        <v>0.22014051522248243</v>
      </c>
      <c r="E6" s="82">
        <f t="shared" si="2"/>
        <v>0.38875878220140514</v>
      </c>
      <c r="F6" s="82">
        <f t="shared" si="2"/>
        <v>0.49648711943793911</v>
      </c>
      <c r="G6" s="82">
        <f t="shared" si="2"/>
        <v>0.4566744730679157</v>
      </c>
      <c r="H6" s="82">
        <f t="shared" si="2"/>
        <v>0.34192037470725994</v>
      </c>
      <c r="I6" s="82">
        <f t="shared" si="2"/>
        <v>0.21779859484777517</v>
      </c>
      <c r="J6" s="82">
        <f t="shared" si="2"/>
        <v>0.31850117096018737</v>
      </c>
      <c r="K6" s="83">
        <f t="shared" si="2"/>
        <v>0.22014051522248243</v>
      </c>
    </row>
    <row r="7" spans="1:11" ht="21.95" customHeight="1">
      <c r="A7" s="73" t="s">
        <v>30</v>
      </c>
      <c r="B7" s="84">
        <v>74.53</v>
      </c>
      <c r="C7" s="84">
        <v>73.680000000000007</v>
      </c>
      <c r="D7" s="84">
        <v>104.29</v>
      </c>
      <c r="E7" s="84">
        <v>112.35</v>
      </c>
      <c r="F7" s="84">
        <v>116.42</v>
      </c>
      <c r="G7" s="84">
        <v>117.39</v>
      </c>
      <c r="H7" s="84">
        <v>105.63</v>
      </c>
      <c r="I7" s="84">
        <v>85.93</v>
      </c>
      <c r="J7" s="84">
        <v>78.81</v>
      </c>
      <c r="K7" s="85">
        <v>97.91</v>
      </c>
    </row>
    <row r="8" spans="1:11" ht="21.95" customHeight="1">
      <c r="A8" s="73" t="s">
        <v>31</v>
      </c>
      <c r="B8" s="84">
        <f t="shared" ref="B8:K8" si="3">(B5*B7)/427</f>
        <v>12.043489461358313</v>
      </c>
      <c r="C8" s="84">
        <f t="shared" si="3"/>
        <v>20.18866510538642</v>
      </c>
      <c r="D8" s="84">
        <f t="shared" si="3"/>
        <v>22.958454332552694</v>
      </c>
      <c r="E8" s="84">
        <f t="shared" si="3"/>
        <v>43.677049180327863</v>
      </c>
      <c r="F8" s="84">
        <f t="shared" si="3"/>
        <v>57.801030444964873</v>
      </c>
      <c r="G8" s="84">
        <f t="shared" si="3"/>
        <v>53.609016393442623</v>
      </c>
      <c r="H8" s="84">
        <f t="shared" si="3"/>
        <v>36.117049180327868</v>
      </c>
      <c r="I8" s="84">
        <f t="shared" si="3"/>
        <v>18.715433255269321</v>
      </c>
      <c r="J8" s="84">
        <f t="shared" si="3"/>
        <v>25.101077283372366</v>
      </c>
      <c r="K8" s="85">
        <f t="shared" si="3"/>
        <v>21.553957845433253</v>
      </c>
    </row>
    <row r="9" spans="1:11" ht="21.95" customHeight="1">
      <c r="A9" s="73" t="s">
        <v>32</v>
      </c>
      <c r="B9" s="86">
        <f t="shared" ref="B9:K9" si="4">B5*B7</f>
        <v>5142.57</v>
      </c>
      <c r="C9" s="86">
        <f t="shared" si="4"/>
        <v>8620.5600000000013</v>
      </c>
      <c r="D9" s="86">
        <f t="shared" si="4"/>
        <v>9803.26</v>
      </c>
      <c r="E9" s="86">
        <f t="shared" si="4"/>
        <v>18650.099999999999</v>
      </c>
      <c r="F9" s="86">
        <f t="shared" si="4"/>
        <v>24681.040000000001</v>
      </c>
      <c r="G9" s="86">
        <f t="shared" si="4"/>
        <v>22891.05</v>
      </c>
      <c r="H9" s="86">
        <f t="shared" si="4"/>
        <v>15421.98</v>
      </c>
      <c r="I9" s="86">
        <f t="shared" si="4"/>
        <v>7991.4900000000007</v>
      </c>
      <c r="J9" s="86">
        <f t="shared" si="4"/>
        <v>10718.16</v>
      </c>
      <c r="K9" s="87">
        <f t="shared" si="4"/>
        <v>9203.5399999999991</v>
      </c>
    </row>
    <row r="10" spans="1:11" ht="21.9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95" customHeight="1">
      <c r="A11" s="5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95" customHeight="1">
      <c r="A12" s="73" t="s">
        <v>27</v>
      </c>
      <c r="B12" s="68">
        <v>351</v>
      </c>
      <c r="C12" s="68">
        <f>B28</f>
        <v>358</v>
      </c>
      <c r="D12" s="68">
        <f t="shared" ref="D12:K12" si="5">C28</f>
        <v>309</v>
      </c>
      <c r="E12" s="68">
        <f t="shared" si="5"/>
        <v>333</v>
      </c>
      <c r="F12" s="68">
        <f t="shared" si="5"/>
        <v>259</v>
      </c>
      <c r="G12" s="68">
        <f t="shared" si="5"/>
        <v>214</v>
      </c>
      <c r="H12" s="68">
        <f t="shared" si="5"/>
        <v>232</v>
      </c>
      <c r="I12" s="68">
        <f t="shared" si="5"/>
        <v>281</v>
      </c>
      <c r="J12" s="68">
        <f t="shared" si="5"/>
        <v>333</v>
      </c>
      <c r="K12" s="74">
        <f t="shared" si="5"/>
        <v>290</v>
      </c>
    </row>
    <row r="13" spans="1:11" ht="21.95" customHeight="1">
      <c r="A13" s="73" t="s">
        <v>33</v>
      </c>
      <c r="B13" s="68">
        <v>62</v>
      </c>
      <c r="C13" s="68">
        <v>31</v>
      </c>
      <c r="D13" s="68">
        <v>100</v>
      </c>
      <c r="E13" s="68">
        <v>24</v>
      </c>
      <c r="F13" s="68">
        <v>36</v>
      </c>
      <c r="G13" s="68">
        <v>91</v>
      </c>
      <c r="H13" s="68">
        <v>99</v>
      </c>
      <c r="I13" s="68">
        <v>114</v>
      </c>
      <c r="J13" s="68">
        <v>44</v>
      </c>
      <c r="K13" s="74">
        <v>112</v>
      </c>
    </row>
    <row r="14" spans="1:11" ht="21.95" customHeight="1">
      <c r="A14" s="73" t="s">
        <v>34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74">
        <v>0</v>
      </c>
    </row>
    <row r="15" spans="1:11" ht="21.95" customHeight="1">
      <c r="A15" s="73" t="s">
        <v>46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74">
        <v>0</v>
      </c>
    </row>
    <row r="16" spans="1:11" ht="21.95" customHeight="1">
      <c r="A16" s="75" t="s">
        <v>35</v>
      </c>
      <c r="B16" s="76">
        <f>B13+B14-B15</f>
        <v>62</v>
      </c>
      <c r="C16" s="76">
        <f t="shared" ref="C16:K16" si="6">SUM(C13:C15)</f>
        <v>31</v>
      </c>
      <c r="D16" s="76">
        <f t="shared" si="6"/>
        <v>100</v>
      </c>
      <c r="E16" s="76">
        <f t="shared" si="6"/>
        <v>24</v>
      </c>
      <c r="F16" s="76">
        <f t="shared" si="6"/>
        <v>36</v>
      </c>
      <c r="G16" s="76">
        <f t="shared" si="6"/>
        <v>91</v>
      </c>
      <c r="H16" s="76">
        <f t="shared" si="6"/>
        <v>99</v>
      </c>
      <c r="I16" s="76">
        <f t="shared" si="6"/>
        <v>114</v>
      </c>
      <c r="J16" s="76">
        <f t="shared" si="6"/>
        <v>44</v>
      </c>
      <c r="K16" s="77">
        <f t="shared" si="6"/>
        <v>112</v>
      </c>
    </row>
    <row r="17" spans="1:11" ht="21.95" customHeight="1">
      <c r="A17" s="73" t="s">
        <v>36</v>
      </c>
      <c r="B17" s="68">
        <f>B12+B16</f>
        <v>413</v>
      </c>
      <c r="C17" s="68">
        <f t="shared" ref="C17:K17" si="7">C12+C16</f>
        <v>389</v>
      </c>
      <c r="D17" s="68">
        <f t="shared" si="7"/>
        <v>409</v>
      </c>
      <c r="E17" s="68">
        <f t="shared" si="7"/>
        <v>357</v>
      </c>
      <c r="F17" s="68">
        <f t="shared" si="7"/>
        <v>295</v>
      </c>
      <c r="G17" s="68">
        <f t="shared" si="7"/>
        <v>305</v>
      </c>
      <c r="H17" s="68">
        <f t="shared" si="7"/>
        <v>331</v>
      </c>
      <c r="I17" s="68">
        <f t="shared" si="7"/>
        <v>395</v>
      </c>
      <c r="J17" s="68">
        <f t="shared" si="7"/>
        <v>377</v>
      </c>
      <c r="K17" s="74">
        <f t="shared" si="7"/>
        <v>402</v>
      </c>
    </row>
    <row r="18" spans="1:11" ht="21.95" customHeight="1">
      <c r="A18" s="73" t="s">
        <v>37</v>
      </c>
      <c r="B18" s="68">
        <v>28</v>
      </c>
      <c r="C18" s="68">
        <v>32</v>
      </c>
      <c r="D18" s="68">
        <v>54</v>
      </c>
      <c r="E18" s="68">
        <v>78</v>
      </c>
      <c r="F18" s="68">
        <v>39</v>
      </c>
      <c r="G18" s="68">
        <v>29</v>
      </c>
      <c r="H18" s="68">
        <v>12</v>
      </c>
      <c r="I18" s="68">
        <v>21</v>
      </c>
      <c r="J18" s="68">
        <v>33</v>
      </c>
      <c r="K18" s="74">
        <v>36</v>
      </c>
    </row>
    <row r="19" spans="1:11" ht="21.95" customHeight="1">
      <c r="A19" s="73" t="s">
        <v>45</v>
      </c>
      <c r="B19" s="68">
        <v>21</v>
      </c>
      <c r="C19" s="68">
        <v>37</v>
      </c>
      <c r="D19" s="68">
        <v>22</v>
      </c>
      <c r="E19" s="68">
        <v>24</v>
      </c>
      <c r="F19" s="68">
        <v>39</v>
      </c>
      <c r="G19" s="68">
        <v>45</v>
      </c>
      <c r="H19" s="68">
        <v>31</v>
      </c>
      <c r="I19" s="68">
        <v>34</v>
      </c>
      <c r="J19" s="68">
        <v>44</v>
      </c>
      <c r="K19" s="74">
        <v>31</v>
      </c>
    </row>
    <row r="20" spans="1:11" ht="21.95" customHeight="1">
      <c r="A20" s="73" t="s">
        <v>38</v>
      </c>
      <c r="B20" s="68">
        <v>4</v>
      </c>
      <c r="C20" s="68">
        <v>6</v>
      </c>
      <c r="D20" s="68">
        <v>5</v>
      </c>
      <c r="E20" s="68">
        <v>9</v>
      </c>
      <c r="F20" s="68">
        <v>6</v>
      </c>
      <c r="G20" s="68">
        <v>5</v>
      </c>
      <c r="H20" s="68">
        <v>4</v>
      </c>
      <c r="I20" s="68">
        <v>5</v>
      </c>
      <c r="J20" s="68">
        <v>6</v>
      </c>
      <c r="K20" s="74">
        <v>3</v>
      </c>
    </row>
    <row r="21" spans="1:11" ht="21.95" customHeight="1">
      <c r="A21" s="73" t="s">
        <v>39</v>
      </c>
      <c r="B21" s="68">
        <v>10</v>
      </c>
      <c r="C21" s="68">
        <v>16</v>
      </c>
      <c r="D21" s="68">
        <v>5</v>
      </c>
      <c r="E21" s="68">
        <v>3</v>
      </c>
      <c r="F21" s="68">
        <v>8</v>
      </c>
      <c r="G21" s="68">
        <v>4</v>
      </c>
      <c r="H21" s="68">
        <v>11</v>
      </c>
      <c r="I21" s="68">
        <v>11</v>
      </c>
      <c r="J21" s="68">
        <v>15</v>
      </c>
      <c r="K21" s="74">
        <v>5</v>
      </c>
    </row>
    <row r="22" spans="1:11" ht="21.95" customHeight="1">
      <c r="A22" s="75" t="s">
        <v>40</v>
      </c>
      <c r="B22" s="76">
        <f>B18+B19-B20+B21</f>
        <v>55</v>
      </c>
      <c r="C22" s="76">
        <f t="shared" ref="C22:K22" si="8">C18+C19-C20+C21</f>
        <v>79</v>
      </c>
      <c r="D22" s="76">
        <f t="shared" si="8"/>
        <v>76</v>
      </c>
      <c r="E22" s="76">
        <f t="shared" si="8"/>
        <v>96</v>
      </c>
      <c r="F22" s="76">
        <f t="shared" si="8"/>
        <v>80</v>
      </c>
      <c r="G22" s="76">
        <f t="shared" si="8"/>
        <v>73</v>
      </c>
      <c r="H22" s="76">
        <f t="shared" si="8"/>
        <v>50</v>
      </c>
      <c r="I22" s="76">
        <f t="shared" si="8"/>
        <v>61</v>
      </c>
      <c r="J22" s="76">
        <f t="shared" si="8"/>
        <v>86</v>
      </c>
      <c r="K22" s="77">
        <f t="shared" si="8"/>
        <v>69</v>
      </c>
    </row>
    <row r="23" spans="1:11" ht="21.95" customHeight="1">
      <c r="A23" s="78" t="s">
        <v>41</v>
      </c>
      <c r="B23" s="79">
        <f>427-B12-B16+B22</f>
        <v>69</v>
      </c>
      <c r="C23" s="79">
        <f t="shared" ref="C23:K23" si="9">427-C12-C16+C22</f>
        <v>117</v>
      </c>
      <c r="D23" s="79">
        <f t="shared" si="9"/>
        <v>94</v>
      </c>
      <c r="E23" s="79">
        <f t="shared" si="9"/>
        <v>166</v>
      </c>
      <c r="F23" s="79">
        <f t="shared" si="9"/>
        <v>212</v>
      </c>
      <c r="G23" s="79">
        <f t="shared" si="9"/>
        <v>195</v>
      </c>
      <c r="H23" s="79">
        <f t="shared" si="9"/>
        <v>146</v>
      </c>
      <c r="I23" s="79">
        <f t="shared" si="9"/>
        <v>93</v>
      </c>
      <c r="J23" s="79">
        <f t="shared" si="9"/>
        <v>136</v>
      </c>
      <c r="K23" s="80">
        <f t="shared" si="9"/>
        <v>94</v>
      </c>
    </row>
    <row r="24" spans="1:11" ht="21.95" customHeight="1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.95" customHeight="1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95" customHeight="1">
      <c r="A26" s="67" t="s">
        <v>42</v>
      </c>
      <c r="B26" s="68">
        <v>2</v>
      </c>
      <c r="C26" s="68">
        <v>1</v>
      </c>
      <c r="D26" s="68">
        <v>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9">
        <v>0</v>
      </c>
    </row>
    <row r="27" spans="1:11" ht="21.95" customHeight="1">
      <c r="A27" s="67" t="s">
        <v>43</v>
      </c>
      <c r="B27" s="68">
        <v>0</v>
      </c>
      <c r="C27" s="68">
        <v>1</v>
      </c>
      <c r="D27" s="68">
        <v>0</v>
      </c>
      <c r="E27" s="68">
        <v>2</v>
      </c>
      <c r="F27" s="68">
        <v>1</v>
      </c>
      <c r="G27" s="68">
        <v>0</v>
      </c>
      <c r="H27" s="68">
        <v>0</v>
      </c>
      <c r="I27" s="68">
        <v>1</v>
      </c>
      <c r="J27" s="68">
        <v>1</v>
      </c>
      <c r="K27" s="69">
        <v>2</v>
      </c>
    </row>
    <row r="28" spans="1:11" ht="21.95" customHeight="1">
      <c r="A28" s="67" t="s">
        <v>44</v>
      </c>
      <c r="B28" s="68">
        <f>427-B23-B27</f>
        <v>358</v>
      </c>
      <c r="C28" s="68">
        <f t="shared" ref="C28:K28" si="10">427-C23-C27</f>
        <v>309</v>
      </c>
      <c r="D28" s="68">
        <f t="shared" si="10"/>
        <v>333</v>
      </c>
      <c r="E28" s="68">
        <f t="shared" si="10"/>
        <v>259</v>
      </c>
      <c r="F28" s="68">
        <f t="shared" si="10"/>
        <v>214</v>
      </c>
      <c r="G28" s="68">
        <f t="shared" si="10"/>
        <v>232</v>
      </c>
      <c r="H28" s="68">
        <f t="shared" si="10"/>
        <v>281</v>
      </c>
      <c r="I28" s="68">
        <f t="shared" si="10"/>
        <v>333</v>
      </c>
      <c r="J28" s="68">
        <f t="shared" si="10"/>
        <v>290</v>
      </c>
      <c r="K28" s="69">
        <f t="shared" si="10"/>
        <v>331</v>
      </c>
    </row>
    <row r="29" spans="1:11" ht="21.95" customHeight="1" thickBot="1">
      <c r="A29" s="70" t="s">
        <v>12</v>
      </c>
      <c r="B29" s="71">
        <v>111</v>
      </c>
      <c r="C29" s="71">
        <v>224</v>
      </c>
      <c r="D29" s="71">
        <v>97</v>
      </c>
      <c r="E29" s="71">
        <v>166</v>
      </c>
      <c r="F29" s="71">
        <v>209</v>
      </c>
      <c r="G29" s="71">
        <v>194</v>
      </c>
      <c r="H29" s="71">
        <v>150</v>
      </c>
      <c r="I29" s="71">
        <v>161</v>
      </c>
      <c r="J29" s="71">
        <v>246</v>
      </c>
      <c r="K29" s="72">
        <v>117</v>
      </c>
    </row>
    <row r="30" spans="1:11" ht="21.95" customHeight="1" thickTop="1" thickBot="1"/>
    <row r="31" spans="1:11" ht="21.95" customHeight="1" thickTop="1">
      <c r="A31" s="95" t="s">
        <v>47</v>
      </c>
      <c r="B31" s="50" t="str">
        <f>B2</f>
        <v>Fri</v>
      </c>
      <c r="C31" s="50" t="str">
        <f t="shared" ref="C31:K32" si="11">C2</f>
        <v>Sat</v>
      </c>
      <c r="D31" s="50" t="str">
        <f t="shared" si="11"/>
        <v>Sun</v>
      </c>
      <c r="E31" s="50" t="str">
        <f t="shared" si="11"/>
        <v>Mon</v>
      </c>
      <c r="F31" s="50" t="str">
        <f t="shared" si="11"/>
        <v>Tue</v>
      </c>
      <c r="G31" s="50" t="str">
        <f t="shared" si="11"/>
        <v>Wed</v>
      </c>
      <c r="H31" s="50" t="str">
        <f t="shared" si="11"/>
        <v>Thu</v>
      </c>
      <c r="I31" s="50" t="str">
        <f t="shared" si="11"/>
        <v>Fri</v>
      </c>
      <c r="J31" s="50" t="str">
        <f t="shared" si="11"/>
        <v>Sat</v>
      </c>
      <c r="K31" s="51" t="str">
        <f t="shared" si="11"/>
        <v>Sun</v>
      </c>
    </row>
    <row r="32" spans="1:11" ht="21.95" customHeight="1">
      <c r="A32" s="96"/>
      <c r="B32" s="52">
        <f>B3</f>
        <v>41278</v>
      </c>
      <c r="C32" s="52">
        <f t="shared" si="11"/>
        <v>41279</v>
      </c>
      <c r="D32" s="52">
        <f t="shared" si="11"/>
        <v>41280</v>
      </c>
      <c r="E32" s="52">
        <f t="shared" si="11"/>
        <v>41281</v>
      </c>
      <c r="F32" s="52">
        <f t="shared" si="11"/>
        <v>41282</v>
      </c>
      <c r="G32" s="52">
        <f t="shared" si="11"/>
        <v>41283</v>
      </c>
      <c r="H32" s="52">
        <f t="shared" si="11"/>
        <v>41284</v>
      </c>
      <c r="I32" s="52">
        <f t="shared" si="11"/>
        <v>41285</v>
      </c>
      <c r="J32" s="52">
        <f t="shared" si="11"/>
        <v>41286</v>
      </c>
      <c r="K32" s="53">
        <f t="shared" si="11"/>
        <v>41287</v>
      </c>
    </row>
    <row r="33" spans="1:11" ht="21.95" customHeight="1">
      <c r="A33" s="55" t="s">
        <v>60</v>
      </c>
      <c r="B33" s="56">
        <v>1</v>
      </c>
      <c r="C33" s="56">
        <v>6</v>
      </c>
      <c r="D33" s="56"/>
      <c r="E33" s="56"/>
      <c r="F33" s="56"/>
      <c r="G33" s="56"/>
      <c r="H33" s="56"/>
      <c r="I33" s="56"/>
      <c r="J33" s="56"/>
      <c r="K33" s="57"/>
    </row>
    <row r="34" spans="1:11" ht="21.95" customHeight="1">
      <c r="A34" s="58" t="s">
        <v>65</v>
      </c>
      <c r="B34" s="59"/>
      <c r="C34" s="59">
        <v>3</v>
      </c>
      <c r="D34" s="59">
        <v>10</v>
      </c>
      <c r="E34" s="59">
        <v>16</v>
      </c>
      <c r="F34" s="59">
        <v>17</v>
      </c>
      <c r="G34" s="59">
        <v>17</v>
      </c>
      <c r="H34" s="59">
        <v>12</v>
      </c>
      <c r="I34" s="59"/>
      <c r="J34" s="59"/>
      <c r="K34" s="60"/>
    </row>
    <row r="35" spans="1:11" ht="21.95" customHeight="1">
      <c r="A35" s="55" t="s">
        <v>61</v>
      </c>
      <c r="B35" s="56"/>
      <c r="C35" s="56"/>
      <c r="D35" s="56">
        <v>4</v>
      </c>
      <c r="E35" s="56">
        <v>4</v>
      </c>
      <c r="F35" s="56">
        <v>4</v>
      </c>
      <c r="G35" s="56">
        <v>4</v>
      </c>
      <c r="H35" s="56">
        <v>4</v>
      </c>
      <c r="I35" s="56"/>
      <c r="J35" s="56"/>
      <c r="K35" s="57"/>
    </row>
    <row r="36" spans="1:11" ht="21.95" customHeight="1">
      <c r="A36" s="58" t="s">
        <v>62</v>
      </c>
      <c r="B36" s="59"/>
      <c r="C36" s="59"/>
      <c r="D36" s="59">
        <v>20</v>
      </c>
      <c r="E36" s="59">
        <v>20</v>
      </c>
      <c r="F36" s="59">
        <v>20</v>
      </c>
      <c r="G36" s="59">
        <v>4</v>
      </c>
      <c r="H36" s="59"/>
      <c r="I36" s="59"/>
      <c r="J36" s="59"/>
      <c r="K36" s="60"/>
    </row>
    <row r="37" spans="1:11" ht="21.95" customHeight="1">
      <c r="A37" s="55" t="s">
        <v>66</v>
      </c>
      <c r="B37" s="56"/>
      <c r="C37" s="56"/>
      <c r="D37" s="56"/>
      <c r="E37" s="56">
        <v>30</v>
      </c>
      <c r="F37" s="56">
        <v>30</v>
      </c>
      <c r="G37" s="56">
        <v>30</v>
      </c>
      <c r="H37" s="56">
        <v>30</v>
      </c>
      <c r="I37" s="56"/>
      <c r="J37" s="56"/>
      <c r="K37" s="57"/>
    </row>
    <row r="38" spans="1:11" ht="21.95" customHeight="1">
      <c r="A38" s="58" t="s">
        <v>67</v>
      </c>
      <c r="B38" s="59"/>
      <c r="C38" s="59"/>
      <c r="D38" s="59"/>
      <c r="E38" s="59"/>
      <c r="F38" s="59"/>
      <c r="G38" s="59">
        <v>17</v>
      </c>
      <c r="H38" s="59"/>
      <c r="I38" s="59"/>
      <c r="J38" s="59"/>
      <c r="K38" s="60"/>
    </row>
    <row r="39" spans="1:11" ht="21.95" customHeight="1">
      <c r="A39" s="55" t="s">
        <v>68</v>
      </c>
      <c r="B39" s="56"/>
      <c r="C39" s="56"/>
      <c r="D39" s="56"/>
      <c r="E39" s="56"/>
      <c r="F39" s="56"/>
      <c r="G39" s="56">
        <v>5</v>
      </c>
      <c r="H39" s="56"/>
      <c r="I39" s="56"/>
      <c r="J39" s="56"/>
      <c r="K39" s="57"/>
    </row>
    <row r="40" spans="1:11" ht="21.95" customHeight="1">
      <c r="A40" s="58" t="s">
        <v>69</v>
      </c>
      <c r="B40" s="59"/>
      <c r="C40" s="59"/>
      <c r="D40" s="59"/>
      <c r="E40" s="59"/>
      <c r="F40" s="59"/>
      <c r="G40" s="59"/>
      <c r="H40" s="59">
        <v>1</v>
      </c>
      <c r="I40" s="59">
        <v>1</v>
      </c>
      <c r="J40" s="59">
        <v>15</v>
      </c>
      <c r="K40" s="60"/>
    </row>
    <row r="41" spans="1:11" ht="21.95" customHeight="1">
      <c r="A41" s="55" t="s">
        <v>70</v>
      </c>
      <c r="B41" s="56"/>
      <c r="C41" s="56"/>
      <c r="D41" s="56"/>
      <c r="E41" s="56"/>
      <c r="F41" s="56"/>
      <c r="G41" s="56"/>
      <c r="H41" s="56"/>
      <c r="I41" s="56">
        <v>8</v>
      </c>
      <c r="J41" s="56">
        <v>8</v>
      </c>
      <c r="K41" s="57"/>
    </row>
    <row r="42" spans="1:11" ht="21.95" customHeight="1">
      <c r="A42" s="58" t="s">
        <v>71</v>
      </c>
      <c r="B42" s="59"/>
      <c r="C42" s="59"/>
      <c r="D42" s="59"/>
      <c r="E42" s="59"/>
      <c r="F42" s="59"/>
      <c r="G42" s="59"/>
      <c r="H42" s="59"/>
      <c r="I42" s="59">
        <v>35</v>
      </c>
      <c r="J42" s="59"/>
      <c r="K42" s="60"/>
    </row>
    <row r="43" spans="1:11" ht="21.9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ht="21.95" customHeight="1" thickBo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21.95" customHeight="1" thickTop="1"/>
  </sheetData>
  <mergeCells count="5">
    <mergeCell ref="A1:E1"/>
    <mergeCell ref="F1:K1"/>
    <mergeCell ref="A10:K10"/>
    <mergeCell ref="A24:K24"/>
    <mergeCell ref="A31:A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5"/>
  <sheetViews>
    <sheetView workbookViewId="0">
      <selection activeCell="A2" sqref="A2:K9"/>
    </sheetView>
  </sheetViews>
  <sheetFormatPr defaultColWidth="10.85546875" defaultRowHeight="21.95" customHeight="1"/>
  <cols>
    <col min="1" max="1" width="35.140625" style="39" customWidth="1"/>
    <col min="2" max="2" width="11.28515625" style="39" bestFit="1" customWidth="1"/>
    <col min="3" max="11" width="10.85546875" style="39"/>
    <col min="12" max="12" width="13.7109375" style="39" customWidth="1"/>
    <col min="13" max="16384" width="10.85546875" style="39"/>
  </cols>
  <sheetData>
    <row r="1" spans="1:11" ht="53.1" customHeight="1" thickBot="1">
      <c r="A1" s="89" t="s">
        <v>19</v>
      </c>
      <c r="B1" s="90"/>
      <c r="C1" s="90"/>
      <c r="D1" s="90"/>
      <c r="E1" s="91"/>
      <c r="F1" s="89" t="s">
        <v>1</v>
      </c>
      <c r="G1" s="90"/>
      <c r="H1" s="90"/>
      <c r="I1" s="90"/>
      <c r="J1" s="90"/>
      <c r="K1" s="91"/>
    </row>
    <row r="2" spans="1:11" ht="21.95" customHeight="1">
      <c r="A2" s="40"/>
      <c r="B2" s="46" t="s">
        <v>20</v>
      </c>
      <c r="C2" s="46" t="s">
        <v>21</v>
      </c>
      <c r="D2" s="4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20</v>
      </c>
      <c r="J2" s="46" t="s">
        <v>21</v>
      </c>
      <c r="K2" s="47" t="s">
        <v>22</v>
      </c>
    </row>
    <row r="3" spans="1:11" ht="21.95" customHeight="1" thickBot="1">
      <c r="A3" s="41"/>
      <c r="B3" s="48">
        <v>41271</v>
      </c>
      <c r="C3" s="48">
        <f>B3+1</f>
        <v>41272</v>
      </c>
      <c r="D3" s="48">
        <f t="shared" ref="D3:K3" si="0">C3+1</f>
        <v>41273</v>
      </c>
      <c r="E3" s="48">
        <f t="shared" si="0"/>
        <v>41274</v>
      </c>
      <c r="F3" s="48">
        <f t="shared" si="0"/>
        <v>41275</v>
      </c>
      <c r="G3" s="48">
        <f t="shared" si="0"/>
        <v>41276</v>
      </c>
      <c r="H3" s="48">
        <f t="shared" si="0"/>
        <v>41277</v>
      </c>
      <c r="I3" s="48">
        <f t="shared" si="0"/>
        <v>41278</v>
      </c>
      <c r="J3" s="48">
        <f t="shared" si="0"/>
        <v>41279</v>
      </c>
      <c r="K3" s="49">
        <f t="shared" si="0"/>
        <v>41280</v>
      </c>
    </row>
    <row r="4" spans="1:11" ht="21.95" customHeight="1">
      <c r="A4" s="54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21.95" customHeight="1">
      <c r="A5" s="73" t="s">
        <v>28</v>
      </c>
      <c r="B5" s="68">
        <f t="shared" ref="B5:K5" si="1">B23</f>
        <v>98</v>
      </c>
      <c r="C5" s="68">
        <f t="shared" si="1"/>
        <v>177</v>
      </c>
      <c r="D5" s="68">
        <f t="shared" si="1"/>
        <v>105</v>
      </c>
      <c r="E5" s="68">
        <f t="shared" si="1"/>
        <v>321</v>
      </c>
      <c r="F5" s="68">
        <f t="shared" si="1"/>
        <v>95</v>
      </c>
      <c r="G5" s="68">
        <f t="shared" si="1"/>
        <v>97</v>
      </c>
      <c r="H5" s="68">
        <f t="shared" si="1"/>
        <v>87</v>
      </c>
      <c r="I5" s="68">
        <f t="shared" si="1"/>
        <v>78</v>
      </c>
      <c r="J5" s="68">
        <f t="shared" si="1"/>
        <v>121</v>
      </c>
      <c r="K5" s="74">
        <f t="shared" si="1"/>
        <v>106</v>
      </c>
    </row>
    <row r="6" spans="1:11" ht="21.95" customHeight="1">
      <c r="A6" s="81" t="s">
        <v>29</v>
      </c>
      <c r="B6" s="82">
        <f>B23/427</f>
        <v>0.22950819672131148</v>
      </c>
      <c r="C6" s="82">
        <f t="shared" ref="C6:K6" si="2">C23/427</f>
        <v>0.41451990632318503</v>
      </c>
      <c r="D6" s="82">
        <f t="shared" si="2"/>
        <v>0.24590163934426229</v>
      </c>
      <c r="E6" s="82">
        <f t="shared" si="2"/>
        <v>0.75175644028103039</v>
      </c>
      <c r="F6" s="82">
        <f t="shared" si="2"/>
        <v>0.22248243559718969</v>
      </c>
      <c r="G6" s="82">
        <f t="shared" si="2"/>
        <v>0.22716627634660422</v>
      </c>
      <c r="H6" s="82">
        <f t="shared" si="2"/>
        <v>0.20374707259953162</v>
      </c>
      <c r="I6" s="82">
        <f t="shared" si="2"/>
        <v>0.18266978922716628</v>
      </c>
      <c r="J6" s="82">
        <f t="shared" si="2"/>
        <v>0.28337236533957844</v>
      </c>
      <c r="K6" s="83">
        <f t="shared" si="2"/>
        <v>0.24824355971896955</v>
      </c>
    </row>
    <row r="7" spans="1:11" ht="21.95" customHeight="1">
      <c r="A7" s="73" t="s">
        <v>30</v>
      </c>
      <c r="B7" s="84">
        <v>76.06</v>
      </c>
      <c r="C7" s="84">
        <v>78.739999999999995</v>
      </c>
      <c r="D7" s="84">
        <v>92.3</v>
      </c>
      <c r="E7" s="84">
        <v>111.73</v>
      </c>
      <c r="F7" s="84">
        <v>107.69</v>
      </c>
      <c r="G7" s="84">
        <v>101.6</v>
      </c>
      <c r="H7" s="84">
        <v>93.99</v>
      </c>
      <c r="I7" s="84">
        <v>80.2</v>
      </c>
      <c r="J7" s="84">
        <v>77.34</v>
      </c>
      <c r="K7" s="85">
        <v>103.02</v>
      </c>
    </row>
    <row r="8" spans="1:11" ht="21.95" customHeight="1">
      <c r="A8" s="73" t="s">
        <v>31</v>
      </c>
      <c r="B8" s="84">
        <f t="shared" ref="B8:K8" si="3">(B5*B7)/427</f>
        <v>17.45639344262295</v>
      </c>
      <c r="C8" s="84">
        <f t="shared" si="3"/>
        <v>32.639297423887584</v>
      </c>
      <c r="D8" s="84">
        <f t="shared" si="3"/>
        <v>22.696721311475411</v>
      </c>
      <c r="E8" s="84">
        <f t="shared" si="3"/>
        <v>83.993747072599533</v>
      </c>
      <c r="F8" s="84">
        <f t="shared" si="3"/>
        <v>23.959133489461358</v>
      </c>
      <c r="G8" s="84">
        <f t="shared" si="3"/>
        <v>23.080093676814986</v>
      </c>
      <c r="H8" s="84">
        <f t="shared" si="3"/>
        <v>19.150187353629974</v>
      </c>
      <c r="I8" s="84">
        <f t="shared" si="3"/>
        <v>14.650117096018736</v>
      </c>
      <c r="J8" s="84">
        <f t="shared" si="3"/>
        <v>21.916018735363</v>
      </c>
      <c r="K8" s="85">
        <f t="shared" si="3"/>
        <v>25.57405152224824</v>
      </c>
    </row>
    <row r="9" spans="1:11" ht="21.95" customHeight="1">
      <c r="A9" s="73" t="s">
        <v>32</v>
      </c>
      <c r="B9" s="86">
        <f t="shared" ref="B9:K9" si="4">B5*B7</f>
        <v>7453.88</v>
      </c>
      <c r="C9" s="86">
        <f t="shared" si="4"/>
        <v>13936.98</v>
      </c>
      <c r="D9" s="86">
        <f t="shared" si="4"/>
        <v>9691.5</v>
      </c>
      <c r="E9" s="86">
        <f t="shared" si="4"/>
        <v>35865.33</v>
      </c>
      <c r="F9" s="86">
        <f t="shared" si="4"/>
        <v>10230.549999999999</v>
      </c>
      <c r="G9" s="86">
        <f t="shared" si="4"/>
        <v>9855.1999999999989</v>
      </c>
      <c r="H9" s="86">
        <f t="shared" si="4"/>
        <v>8177.1299999999992</v>
      </c>
      <c r="I9" s="86">
        <f t="shared" si="4"/>
        <v>6255.6</v>
      </c>
      <c r="J9" s="86">
        <f t="shared" si="4"/>
        <v>9358.1400000000012</v>
      </c>
      <c r="K9" s="87">
        <f t="shared" si="4"/>
        <v>10920.119999999999</v>
      </c>
    </row>
    <row r="10" spans="1:11" ht="21.9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1.95" customHeight="1">
      <c r="A11" s="54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95" customHeight="1">
      <c r="A12" s="73" t="s">
        <v>27</v>
      </c>
      <c r="B12" s="68">
        <v>368</v>
      </c>
      <c r="C12" s="68">
        <f>B28</f>
        <v>329</v>
      </c>
      <c r="D12" s="68">
        <f t="shared" ref="D12:K12" si="5">C28</f>
        <v>249</v>
      </c>
      <c r="E12" s="68">
        <f t="shared" si="5"/>
        <v>322</v>
      </c>
      <c r="F12" s="68">
        <f t="shared" si="5"/>
        <v>104</v>
      </c>
      <c r="G12" s="68">
        <f t="shared" si="5"/>
        <v>331</v>
      </c>
      <c r="H12" s="68">
        <f t="shared" si="5"/>
        <v>330</v>
      </c>
      <c r="I12" s="68">
        <f t="shared" si="5"/>
        <v>340</v>
      </c>
      <c r="J12" s="68">
        <f t="shared" si="5"/>
        <v>348</v>
      </c>
      <c r="K12" s="74">
        <f t="shared" si="5"/>
        <v>305</v>
      </c>
    </row>
    <row r="13" spans="1:11" ht="21.95" customHeight="1">
      <c r="A13" s="73" t="s">
        <v>33</v>
      </c>
      <c r="B13" s="68">
        <v>33</v>
      </c>
      <c r="C13" s="68">
        <v>46</v>
      </c>
      <c r="D13" s="68">
        <v>136</v>
      </c>
      <c r="E13" s="68">
        <v>28</v>
      </c>
      <c r="F13" s="68">
        <v>276</v>
      </c>
      <c r="G13" s="68">
        <v>65</v>
      </c>
      <c r="H13" s="68">
        <v>53</v>
      </c>
      <c r="I13" s="68">
        <v>66</v>
      </c>
      <c r="J13" s="68">
        <v>35</v>
      </c>
      <c r="K13" s="74">
        <v>94</v>
      </c>
    </row>
    <row r="14" spans="1:11" ht="21.95" customHeight="1">
      <c r="A14" s="73" t="s">
        <v>34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74">
        <v>0</v>
      </c>
    </row>
    <row r="15" spans="1:11" ht="21.95" customHeight="1">
      <c r="A15" s="73" t="s">
        <v>46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74">
        <v>0</v>
      </c>
    </row>
    <row r="16" spans="1:11" ht="21.95" customHeight="1">
      <c r="A16" s="75" t="s">
        <v>35</v>
      </c>
      <c r="B16" s="76">
        <f>B13+B14-B15</f>
        <v>33</v>
      </c>
      <c r="C16" s="76">
        <f t="shared" ref="C16:K16" si="6">SUM(C13:C15)</f>
        <v>46</v>
      </c>
      <c r="D16" s="76">
        <f t="shared" si="6"/>
        <v>136</v>
      </c>
      <c r="E16" s="76">
        <f t="shared" si="6"/>
        <v>28</v>
      </c>
      <c r="F16" s="76">
        <f t="shared" si="6"/>
        <v>276</v>
      </c>
      <c r="G16" s="76">
        <f t="shared" si="6"/>
        <v>65</v>
      </c>
      <c r="H16" s="76">
        <f t="shared" si="6"/>
        <v>53</v>
      </c>
      <c r="I16" s="76">
        <f t="shared" si="6"/>
        <v>66</v>
      </c>
      <c r="J16" s="76">
        <f t="shared" si="6"/>
        <v>35</v>
      </c>
      <c r="K16" s="77">
        <f t="shared" si="6"/>
        <v>94</v>
      </c>
    </row>
    <row r="17" spans="1:11" ht="21.95" customHeight="1">
      <c r="A17" s="73" t="s">
        <v>36</v>
      </c>
      <c r="B17" s="68">
        <f>B12+B16</f>
        <v>401</v>
      </c>
      <c r="C17" s="68">
        <f t="shared" ref="C17:K17" si="7">C12+C16</f>
        <v>375</v>
      </c>
      <c r="D17" s="68">
        <f t="shared" si="7"/>
        <v>385</v>
      </c>
      <c r="E17" s="68">
        <f t="shared" si="7"/>
        <v>350</v>
      </c>
      <c r="F17" s="68">
        <f t="shared" si="7"/>
        <v>380</v>
      </c>
      <c r="G17" s="68">
        <f t="shared" si="7"/>
        <v>396</v>
      </c>
      <c r="H17" s="68">
        <f t="shared" si="7"/>
        <v>383</v>
      </c>
      <c r="I17" s="68">
        <f t="shared" si="7"/>
        <v>406</v>
      </c>
      <c r="J17" s="68">
        <f t="shared" si="7"/>
        <v>383</v>
      </c>
      <c r="K17" s="74">
        <f t="shared" si="7"/>
        <v>399</v>
      </c>
    </row>
    <row r="18" spans="1:11" ht="21.95" customHeight="1">
      <c r="A18" s="73" t="s">
        <v>37</v>
      </c>
      <c r="B18" s="68">
        <v>56</v>
      </c>
      <c r="C18" s="68">
        <v>90</v>
      </c>
      <c r="D18" s="68">
        <v>48</v>
      </c>
      <c r="E18" s="68">
        <v>239</v>
      </c>
      <c r="F18" s="68">
        <v>14</v>
      </c>
      <c r="G18" s="68">
        <v>31</v>
      </c>
      <c r="H18" s="68">
        <v>14</v>
      </c>
      <c r="I18" s="68">
        <v>19</v>
      </c>
      <c r="J18" s="68">
        <v>13</v>
      </c>
      <c r="K18" s="74">
        <v>50</v>
      </c>
    </row>
    <row r="19" spans="1:11" ht="21.95" customHeight="1">
      <c r="A19" s="73" t="s">
        <v>45</v>
      </c>
      <c r="B19" s="68">
        <v>15</v>
      </c>
      <c r="C19" s="68">
        <v>30</v>
      </c>
      <c r="D19" s="68">
        <v>14</v>
      </c>
      <c r="E19" s="68">
        <v>13</v>
      </c>
      <c r="F19" s="68">
        <v>33</v>
      </c>
      <c r="G19" s="68">
        <v>34</v>
      </c>
      <c r="H19" s="68">
        <v>26</v>
      </c>
      <c r="I19" s="68">
        <v>34</v>
      </c>
      <c r="J19" s="68">
        <v>54</v>
      </c>
      <c r="K19" s="74">
        <v>27</v>
      </c>
    </row>
    <row r="20" spans="1:11" ht="21.95" customHeight="1">
      <c r="A20" s="73" t="s">
        <v>38</v>
      </c>
      <c r="B20" s="68">
        <v>6</v>
      </c>
      <c r="C20" s="68">
        <v>10</v>
      </c>
      <c r="D20" s="68">
        <v>4</v>
      </c>
      <c r="E20" s="68">
        <v>23</v>
      </c>
      <c r="F20" s="68">
        <v>3</v>
      </c>
      <c r="G20" s="68">
        <v>4</v>
      </c>
      <c r="H20" s="68">
        <v>5</v>
      </c>
      <c r="I20" s="68">
        <v>4</v>
      </c>
      <c r="J20" s="68">
        <v>5</v>
      </c>
      <c r="K20" s="74">
        <v>5</v>
      </c>
    </row>
    <row r="21" spans="1:11" ht="21.95" customHeight="1">
      <c r="A21" s="73" t="s">
        <v>39</v>
      </c>
      <c r="B21" s="68">
        <v>7</v>
      </c>
      <c r="C21" s="68">
        <v>15</v>
      </c>
      <c r="D21" s="68">
        <v>5</v>
      </c>
      <c r="E21" s="68">
        <v>15</v>
      </c>
      <c r="F21" s="68">
        <v>4</v>
      </c>
      <c r="G21" s="68">
        <v>5</v>
      </c>
      <c r="H21" s="68">
        <v>8</v>
      </c>
      <c r="I21" s="68">
        <v>8</v>
      </c>
      <c r="J21" s="68">
        <v>15</v>
      </c>
      <c r="K21" s="74">
        <v>6</v>
      </c>
    </row>
    <row r="22" spans="1:11" ht="21.95" customHeight="1">
      <c r="A22" s="75" t="s">
        <v>40</v>
      </c>
      <c r="B22" s="76">
        <f>B18+B19-B20+B21</f>
        <v>72</v>
      </c>
      <c r="C22" s="76">
        <f t="shared" ref="C22:K22" si="8">C18+C19-C20+C21</f>
        <v>125</v>
      </c>
      <c r="D22" s="76">
        <f t="shared" si="8"/>
        <v>63</v>
      </c>
      <c r="E22" s="76">
        <f t="shared" si="8"/>
        <v>244</v>
      </c>
      <c r="F22" s="76">
        <f t="shared" si="8"/>
        <v>48</v>
      </c>
      <c r="G22" s="76">
        <f t="shared" si="8"/>
        <v>66</v>
      </c>
      <c r="H22" s="76">
        <f t="shared" si="8"/>
        <v>43</v>
      </c>
      <c r="I22" s="76">
        <f t="shared" si="8"/>
        <v>57</v>
      </c>
      <c r="J22" s="76">
        <f t="shared" si="8"/>
        <v>77</v>
      </c>
      <c r="K22" s="77">
        <f t="shared" si="8"/>
        <v>78</v>
      </c>
    </row>
    <row r="23" spans="1:11" ht="21.95" customHeight="1">
      <c r="A23" s="78" t="s">
        <v>41</v>
      </c>
      <c r="B23" s="79">
        <f>427-B12-B16+B22</f>
        <v>98</v>
      </c>
      <c r="C23" s="79">
        <f t="shared" ref="C23:K23" si="9">427-C12-C16+C22</f>
        <v>177</v>
      </c>
      <c r="D23" s="79">
        <f t="shared" si="9"/>
        <v>105</v>
      </c>
      <c r="E23" s="79">
        <f t="shared" si="9"/>
        <v>321</v>
      </c>
      <c r="F23" s="79">
        <f t="shared" si="9"/>
        <v>95</v>
      </c>
      <c r="G23" s="79">
        <f t="shared" si="9"/>
        <v>97</v>
      </c>
      <c r="H23" s="79">
        <f t="shared" si="9"/>
        <v>87</v>
      </c>
      <c r="I23" s="79">
        <f t="shared" si="9"/>
        <v>78</v>
      </c>
      <c r="J23" s="79">
        <f t="shared" si="9"/>
        <v>121</v>
      </c>
      <c r="K23" s="80">
        <f t="shared" si="9"/>
        <v>106</v>
      </c>
    </row>
    <row r="24" spans="1:11" ht="21.95" customHeight="1" thickBo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.95" customHeight="1">
      <c r="A25" s="64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</row>
    <row r="26" spans="1:11" ht="21.95" customHeight="1">
      <c r="A26" s="67" t="s">
        <v>42</v>
      </c>
      <c r="B26" s="68">
        <v>6</v>
      </c>
      <c r="C26" s="68">
        <v>6</v>
      </c>
      <c r="D26" s="68">
        <v>5</v>
      </c>
      <c r="E26" s="68">
        <v>4</v>
      </c>
      <c r="F26" s="68">
        <v>3</v>
      </c>
      <c r="G26" s="68">
        <v>4</v>
      </c>
      <c r="H26" s="68">
        <v>3</v>
      </c>
      <c r="I26" s="68">
        <v>3</v>
      </c>
      <c r="J26" s="68">
        <v>3</v>
      </c>
      <c r="K26" s="69">
        <v>1</v>
      </c>
    </row>
    <row r="27" spans="1:11" ht="21.95" customHeight="1">
      <c r="A27" s="67" t="s">
        <v>43</v>
      </c>
      <c r="B27" s="68">
        <v>0</v>
      </c>
      <c r="C27" s="68">
        <v>1</v>
      </c>
      <c r="D27" s="68">
        <v>0</v>
      </c>
      <c r="E27" s="68">
        <v>2</v>
      </c>
      <c r="F27" s="68">
        <v>1</v>
      </c>
      <c r="G27" s="68">
        <v>0</v>
      </c>
      <c r="H27" s="68">
        <v>0</v>
      </c>
      <c r="I27" s="68">
        <v>1</v>
      </c>
      <c r="J27" s="68">
        <v>1</v>
      </c>
      <c r="K27" s="69">
        <v>2</v>
      </c>
    </row>
    <row r="28" spans="1:11" ht="21.95" customHeight="1">
      <c r="A28" s="67" t="s">
        <v>44</v>
      </c>
      <c r="B28" s="68">
        <f>427-B23-B27</f>
        <v>329</v>
      </c>
      <c r="C28" s="68">
        <f t="shared" ref="C28:K28" si="10">427-C23-C27</f>
        <v>249</v>
      </c>
      <c r="D28" s="68">
        <f t="shared" si="10"/>
        <v>322</v>
      </c>
      <c r="E28" s="68">
        <f t="shared" si="10"/>
        <v>104</v>
      </c>
      <c r="F28" s="68">
        <f t="shared" si="10"/>
        <v>331</v>
      </c>
      <c r="G28" s="68">
        <f t="shared" si="10"/>
        <v>330</v>
      </c>
      <c r="H28" s="68">
        <f t="shared" si="10"/>
        <v>340</v>
      </c>
      <c r="I28" s="68">
        <f t="shared" si="10"/>
        <v>348</v>
      </c>
      <c r="J28" s="68">
        <f t="shared" si="10"/>
        <v>305</v>
      </c>
      <c r="K28" s="69">
        <f t="shared" si="10"/>
        <v>319</v>
      </c>
    </row>
    <row r="29" spans="1:11" ht="21.95" customHeight="1" thickBot="1">
      <c r="A29" s="70" t="s">
        <v>12</v>
      </c>
      <c r="B29" s="71">
        <v>186</v>
      </c>
      <c r="C29" s="71">
        <v>338</v>
      </c>
      <c r="D29" s="71">
        <v>181</v>
      </c>
      <c r="E29" s="71">
        <v>615</v>
      </c>
      <c r="F29" s="71">
        <v>161</v>
      </c>
      <c r="G29" s="71">
        <v>118</v>
      </c>
      <c r="H29" s="71">
        <v>93</v>
      </c>
      <c r="I29" s="71">
        <v>125</v>
      </c>
      <c r="J29" s="71">
        <v>201</v>
      </c>
      <c r="K29" s="72">
        <v>104</v>
      </c>
    </row>
    <row r="30" spans="1:11" ht="21.95" customHeight="1" thickTop="1" thickBot="1"/>
    <row r="31" spans="1:11" ht="21.95" customHeight="1" thickTop="1">
      <c r="A31" s="95" t="s">
        <v>47</v>
      </c>
      <c r="B31" s="50" t="str">
        <f>B2</f>
        <v>Fri</v>
      </c>
      <c r="C31" s="50" t="str">
        <f t="shared" ref="C31:K31" si="11">C2</f>
        <v>Sat</v>
      </c>
      <c r="D31" s="50" t="str">
        <f t="shared" si="11"/>
        <v>Sun</v>
      </c>
      <c r="E31" s="50" t="str">
        <f t="shared" si="11"/>
        <v>Mon</v>
      </c>
      <c r="F31" s="50" t="str">
        <f t="shared" si="11"/>
        <v>Tue</v>
      </c>
      <c r="G31" s="50" t="str">
        <f t="shared" si="11"/>
        <v>Wed</v>
      </c>
      <c r="H31" s="50" t="str">
        <f t="shared" si="11"/>
        <v>Thu</v>
      </c>
      <c r="I31" s="50" t="str">
        <f t="shared" si="11"/>
        <v>Fri</v>
      </c>
      <c r="J31" s="50" t="str">
        <f t="shared" si="11"/>
        <v>Sat</v>
      </c>
      <c r="K31" s="51" t="str">
        <f t="shared" si="11"/>
        <v>Sun</v>
      </c>
    </row>
    <row r="32" spans="1:11" ht="21.95" customHeight="1">
      <c r="A32" s="96"/>
      <c r="B32" s="52">
        <f>B3</f>
        <v>41271</v>
      </c>
      <c r="C32" s="52">
        <f t="shared" ref="C32:K32" si="12">C3</f>
        <v>41272</v>
      </c>
      <c r="D32" s="52">
        <f t="shared" si="12"/>
        <v>41273</v>
      </c>
      <c r="E32" s="52">
        <f t="shared" si="12"/>
        <v>41274</v>
      </c>
      <c r="F32" s="52">
        <f t="shared" si="12"/>
        <v>41275</v>
      </c>
      <c r="G32" s="52">
        <f t="shared" si="12"/>
        <v>41276</v>
      </c>
      <c r="H32" s="52">
        <f t="shared" si="12"/>
        <v>41277</v>
      </c>
      <c r="I32" s="52">
        <f t="shared" si="12"/>
        <v>41278</v>
      </c>
      <c r="J32" s="52">
        <f t="shared" si="12"/>
        <v>41279</v>
      </c>
      <c r="K32" s="53">
        <f t="shared" si="12"/>
        <v>41280</v>
      </c>
    </row>
    <row r="33" spans="1:11" ht="21.95" customHeight="1">
      <c r="A33" s="55" t="s">
        <v>51</v>
      </c>
      <c r="B33" s="56">
        <v>14</v>
      </c>
      <c r="C33" s="56">
        <v>44</v>
      </c>
      <c r="D33" s="56"/>
      <c r="E33" s="56"/>
      <c r="F33" s="56"/>
      <c r="G33" s="56"/>
      <c r="H33" s="56"/>
      <c r="I33" s="56"/>
      <c r="J33" s="56"/>
      <c r="K33" s="57"/>
    </row>
    <row r="34" spans="1:11" ht="21.95" customHeight="1">
      <c r="A34" s="58" t="s">
        <v>52</v>
      </c>
      <c r="B34" s="59">
        <v>10</v>
      </c>
      <c r="C34" s="59"/>
      <c r="D34" s="59"/>
      <c r="E34" s="59"/>
      <c r="F34" s="59"/>
      <c r="G34" s="59"/>
      <c r="H34" s="59"/>
      <c r="I34" s="59"/>
      <c r="J34" s="59"/>
      <c r="K34" s="60"/>
    </row>
    <row r="35" spans="1:11" ht="21.95" customHeight="1">
      <c r="A35" s="55" t="s">
        <v>53</v>
      </c>
      <c r="B35" s="56">
        <v>3</v>
      </c>
      <c r="C35" s="56">
        <v>14</v>
      </c>
      <c r="D35" s="56"/>
      <c r="E35" s="56"/>
      <c r="F35" s="56"/>
      <c r="G35" s="56"/>
      <c r="H35" s="56"/>
      <c r="I35" s="56"/>
      <c r="J35" s="56"/>
      <c r="K35" s="57"/>
    </row>
    <row r="36" spans="1:11" ht="21.95" customHeight="1">
      <c r="A36" s="58" t="s">
        <v>54</v>
      </c>
      <c r="B36" s="59">
        <v>8</v>
      </c>
      <c r="C36" s="59">
        <v>8</v>
      </c>
      <c r="D36" s="59"/>
      <c r="E36" s="59"/>
      <c r="F36" s="59"/>
      <c r="G36" s="59"/>
      <c r="H36" s="59"/>
      <c r="I36" s="59"/>
      <c r="J36" s="59"/>
      <c r="K36" s="60"/>
    </row>
    <row r="37" spans="1:11" ht="21.95" customHeight="1">
      <c r="A37" s="55" t="s">
        <v>55</v>
      </c>
      <c r="B37" s="56"/>
      <c r="C37" s="56"/>
      <c r="D37" s="56"/>
      <c r="E37" s="56">
        <v>1</v>
      </c>
      <c r="F37" s="56"/>
      <c r="G37" s="56"/>
      <c r="H37" s="56"/>
      <c r="I37" s="56"/>
      <c r="J37" s="56"/>
      <c r="K37" s="57"/>
    </row>
    <row r="38" spans="1:11" ht="21.95" customHeight="1">
      <c r="A38" s="58" t="s">
        <v>56</v>
      </c>
      <c r="B38" s="59"/>
      <c r="C38" s="59">
        <v>7</v>
      </c>
      <c r="D38" s="59">
        <v>29</v>
      </c>
      <c r="E38" s="59">
        <v>138</v>
      </c>
      <c r="F38" s="59">
        <v>15</v>
      </c>
      <c r="G38" s="59"/>
      <c r="H38" s="59"/>
      <c r="I38" s="59"/>
      <c r="J38" s="59"/>
      <c r="K38" s="60"/>
    </row>
    <row r="39" spans="1:11" ht="21.95" customHeight="1">
      <c r="A39" s="55" t="s">
        <v>57</v>
      </c>
      <c r="B39" s="56"/>
      <c r="C39" s="56"/>
      <c r="D39" s="56">
        <v>1</v>
      </c>
      <c r="E39" s="56">
        <v>14</v>
      </c>
      <c r="F39" s="56"/>
      <c r="G39" s="56"/>
      <c r="H39" s="56"/>
      <c r="I39" s="56"/>
      <c r="J39" s="56"/>
      <c r="K39" s="57"/>
    </row>
    <row r="40" spans="1:11" ht="21.95" customHeight="1">
      <c r="A40" s="58" t="s">
        <v>58</v>
      </c>
      <c r="B40" s="59"/>
      <c r="C40" s="59"/>
      <c r="D40" s="59"/>
      <c r="E40" s="59">
        <v>36</v>
      </c>
      <c r="F40" s="59"/>
      <c r="G40" s="59"/>
      <c r="H40" s="59"/>
      <c r="I40" s="59"/>
      <c r="J40" s="59"/>
      <c r="K40" s="60"/>
    </row>
    <row r="41" spans="1:11" ht="21.95" customHeight="1">
      <c r="A41" s="55" t="s">
        <v>59</v>
      </c>
      <c r="B41" s="56"/>
      <c r="C41" s="56"/>
      <c r="D41" s="56"/>
      <c r="E41" s="56"/>
      <c r="F41" s="56"/>
      <c r="G41" s="56"/>
      <c r="H41" s="56"/>
      <c r="I41" s="56"/>
      <c r="J41" s="56">
        <v>3</v>
      </c>
      <c r="K41" s="57">
        <v>10</v>
      </c>
    </row>
    <row r="42" spans="1:11" ht="21.95" customHeight="1">
      <c r="A42" s="58" t="s">
        <v>60</v>
      </c>
      <c r="B42" s="59"/>
      <c r="C42" s="59"/>
      <c r="D42" s="59"/>
      <c r="E42" s="59"/>
      <c r="F42" s="59"/>
      <c r="G42" s="59"/>
      <c r="H42" s="59"/>
      <c r="I42" s="59">
        <v>2</v>
      </c>
      <c r="J42" s="59">
        <v>5</v>
      </c>
      <c r="K42" s="60"/>
    </row>
    <row r="43" spans="1:11" ht="21.95" customHeight="1">
      <c r="A43" s="55" t="s">
        <v>61</v>
      </c>
      <c r="B43" s="56"/>
      <c r="C43" s="56"/>
      <c r="D43" s="56"/>
      <c r="E43" s="56"/>
      <c r="F43" s="56"/>
      <c r="G43" s="56"/>
      <c r="H43" s="56"/>
      <c r="I43" s="56">
        <v>1</v>
      </c>
      <c r="J43" s="56">
        <v>3</v>
      </c>
      <c r="K43" s="57">
        <v>6</v>
      </c>
    </row>
    <row r="44" spans="1:11" ht="21.95" customHeight="1" thickBot="1">
      <c r="A44" s="61" t="s">
        <v>62</v>
      </c>
      <c r="B44" s="62"/>
      <c r="C44" s="62"/>
      <c r="D44" s="62"/>
      <c r="E44" s="62"/>
      <c r="F44" s="62"/>
      <c r="G44" s="62"/>
      <c r="H44" s="62"/>
      <c r="I44" s="62"/>
      <c r="J44" s="62"/>
      <c r="K44" s="63">
        <v>22</v>
      </c>
    </row>
    <row r="45" spans="1:11" ht="21.95" customHeight="1" thickTop="1"/>
  </sheetData>
  <mergeCells count="5">
    <mergeCell ref="A24:K24"/>
    <mergeCell ref="A10:K10"/>
    <mergeCell ref="A31:A32"/>
    <mergeCell ref="A1:E1"/>
    <mergeCell ref="F1:K1"/>
  </mergeCells>
  <phoneticPr fontId="2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workbookViewId="0">
      <selection activeCell="H50" sqref="H50"/>
    </sheetView>
  </sheetViews>
  <sheetFormatPr defaultColWidth="8.85546875" defaultRowHeight="15"/>
  <cols>
    <col min="1" max="1" width="42.7109375" customWidth="1"/>
  </cols>
  <sheetData>
    <row r="1" spans="1:12" ht="23.25">
      <c r="A1" s="34" t="s">
        <v>0</v>
      </c>
      <c r="B1" s="97" t="s">
        <v>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3.2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5"/>
      <c r="B3" s="32">
        <v>41257</v>
      </c>
      <c r="C3" s="32">
        <v>41258</v>
      </c>
      <c r="D3" s="32">
        <v>41259</v>
      </c>
      <c r="E3" s="32">
        <v>41260</v>
      </c>
      <c r="F3" s="32">
        <v>41261</v>
      </c>
      <c r="G3" s="32">
        <v>41262</v>
      </c>
      <c r="H3" s="32">
        <v>41263</v>
      </c>
      <c r="I3" s="32">
        <v>41264</v>
      </c>
      <c r="J3" s="32">
        <v>41265</v>
      </c>
      <c r="K3" s="32">
        <v>41266</v>
      </c>
      <c r="L3" s="3"/>
    </row>
    <row r="4" spans="1:12">
      <c r="A4" s="36"/>
      <c r="B4" s="24">
        <v>41264</v>
      </c>
      <c r="C4" s="24">
        <v>41265</v>
      </c>
      <c r="D4" s="24">
        <v>41266</v>
      </c>
      <c r="E4" s="24">
        <v>41267</v>
      </c>
      <c r="F4" s="24">
        <v>41268</v>
      </c>
      <c r="G4" s="24">
        <v>41269</v>
      </c>
      <c r="H4" s="24">
        <v>41270</v>
      </c>
      <c r="I4" s="24">
        <v>41271</v>
      </c>
      <c r="J4" s="24">
        <v>41272</v>
      </c>
      <c r="K4" s="24">
        <v>41273</v>
      </c>
      <c r="L4" s="2"/>
    </row>
    <row r="5" spans="1:12">
      <c r="A5" s="2" t="s">
        <v>2</v>
      </c>
      <c r="B5" s="18">
        <v>112</v>
      </c>
      <c r="C5" s="15">
        <f>B11</f>
        <v>84</v>
      </c>
      <c r="D5" s="15">
        <f t="shared" ref="D5:K5" si="0">C11</f>
        <v>118</v>
      </c>
      <c r="E5" s="15">
        <f t="shared" si="0"/>
        <v>71</v>
      </c>
      <c r="F5" s="15">
        <f t="shared" si="0"/>
        <v>82</v>
      </c>
      <c r="G5" s="15">
        <f t="shared" si="0"/>
        <v>91</v>
      </c>
      <c r="H5" s="15">
        <f t="shared" si="0"/>
        <v>100</v>
      </c>
      <c r="I5" s="15">
        <f t="shared" si="0"/>
        <v>114</v>
      </c>
      <c r="J5" s="15">
        <f t="shared" si="0"/>
        <v>146</v>
      </c>
      <c r="K5" s="15">
        <f t="shared" si="0"/>
        <v>281</v>
      </c>
      <c r="L5" s="1"/>
    </row>
    <row r="6" spans="1:12">
      <c r="A6" s="2" t="s">
        <v>3</v>
      </c>
      <c r="B6" s="18">
        <v>67</v>
      </c>
      <c r="C6" s="18">
        <v>74</v>
      </c>
      <c r="D6" s="18">
        <v>39</v>
      </c>
      <c r="E6" s="18">
        <v>45</v>
      </c>
      <c r="F6" s="18">
        <v>50</v>
      </c>
      <c r="G6" s="18">
        <v>59</v>
      </c>
      <c r="H6" s="18">
        <v>59</v>
      </c>
      <c r="I6" s="18">
        <v>65</v>
      </c>
      <c r="J6" s="18">
        <v>100</v>
      </c>
      <c r="K6" s="18">
        <v>54</v>
      </c>
      <c r="L6" s="4" t="s">
        <v>4</v>
      </c>
    </row>
    <row r="7" spans="1:12">
      <c r="A7" s="2" t="s">
        <v>5</v>
      </c>
      <c r="B7" s="18">
        <v>77</v>
      </c>
      <c r="C7" s="18">
        <v>57</v>
      </c>
      <c r="D7" s="18">
        <v>73</v>
      </c>
      <c r="E7" s="18">
        <v>34</v>
      </c>
      <c r="F7" s="18">
        <v>40</v>
      </c>
      <c r="G7" s="18">
        <v>51</v>
      </c>
      <c r="H7" s="18">
        <v>61</v>
      </c>
      <c r="I7" s="18">
        <v>68</v>
      </c>
      <c r="J7" s="18">
        <v>52</v>
      </c>
      <c r="K7" s="18">
        <v>115</v>
      </c>
      <c r="L7" s="5" t="s">
        <v>6</v>
      </c>
    </row>
    <row r="8" spans="1:12">
      <c r="A8" s="2" t="s">
        <v>7</v>
      </c>
      <c r="B8" s="15">
        <f>B5-B7</f>
        <v>35</v>
      </c>
      <c r="C8" s="15">
        <f t="shared" ref="C8:K8" si="1">C5-C7</f>
        <v>27</v>
      </c>
      <c r="D8" s="15">
        <f t="shared" si="1"/>
        <v>45</v>
      </c>
      <c r="E8" s="15">
        <f t="shared" si="1"/>
        <v>37</v>
      </c>
      <c r="F8" s="15">
        <f t="shared" si="1"/>
        <v>42</v>
      </c>
      <c r="G8" s="15">
        <f t="shared" si="1"/>
        <v>40</v>
      </c>
      <c r="H8" s="15">
        <f t="shared" si="1"/>
        <v>39</v>
      </c>
      <c r="I8" s="15">
        <f t="shared" si="1"/>
        <v>46</v>
      </c>
      <c r="J8" s="15">
        <f t="shared" si="1"/>
        <v>94</v>
      </c>
      <c r="K8" s="15">
        <f t="shared" si="1"/>
        <v>166</v>
      </c>
      <c r="L8" s="6"/>
    </row>
    <row r="9" spans="1:12">
      <c r="A9" s="2" t="s">
        <v>8</v>
      </c>
      <c r="B9" s="18">
        <v>45</v>
      </c>
      <c r="C9" s="18">
        <v>50</v>
      </c>
      <c r="D9" s="18">
        <v>43</v>
      </c>
      <c r="E9" s="18">
        <v>41</v>
      </c>
      <c r="F9" s="18">
        <v>33</v>
      </c>
      <c r="G9" s="18">
        <v>30</v>
      </c>
      <c r="H9" s="18">
        <v>43</v>
      </c>
      <c r="I9" s="18">
        <v>76</v>
      </c>
      <c r="J9" s="18">
        <v>170</v>
      </c>
      <c r="K9" s="18">
        <v>113</v>
      </c>
      <c r="L9" s="6">
        <f>SUM(B9:K9)</f>
        <v>644</v>
      </c>
    </row>
    <row r="10" spans="1:12" ht="15.75" thickBot="1">
      <c r="A10" s="7" t="s">
        <v>9</v>
      </c>
      <c r="B10" s="17">
        <v>39</v>
      </c>
      <c r="C10" s="17">
        <v>68</v>
      </c>
      <c r="D10" s="17">
        <v>28</v>
      </c>
      <c r="E10" s="17">
        <v>41</v>
      </c>
      <c r="F10" s="17">
        <v>58</v>
      </c>
      <c r="G10" s="17">
        <v>70</v>
      </c>
      <c r="H10" s="17">
        <v>71</v>
      </c>
      <c r="I10" s="17">
        <v>70</v>
      </c>
      <c r="J10" s="17">
        <v>111</v>
      </c>
      <c r="K10" s="17">
        <v>46</v>
      </c>
      <c r="L10" s="8">
        <f>SUM(B10:K10)</f>
        <v>602</v>
      </c>
    </row>
    <row r="11" spans="1:12" ht="15.75" thickBot="1">
      <c r="A11" s="9" t="s">
        <v>10</v>
      </c>
      <c r="B11" s="10">
        <f>B9+B10</f>
        <v>84</v>
      </c>
      <c r="C11" s="10">
        <f t="shared" ref="C11:L11" si="2">C9+C10</f>
        <v>118</v>
      </c>
      <c r="D11" s="10">
        <f t="shared" si="2"/>
        <v>71</v>
      </c>
      <c r="E11" s="10">
        <f t="shared" si="2"/>
        <v>82</v>
      </c>
      <c r="F11" s="10">
        <f t="shared" si="2"/>
        <v>91</v>
      </c>
      <c r="G11" s="10">
        <f t="shared" si="2"/>
        <v>100</v>
      </c>
      <c r="H11" s="10">
        <f t="shared" si="2"/>
        <v>114</v>
      </c>
      <c r="I11" s="10">
        <f t="shared" si="2"/>
        <v>146</v>
      </c>
      <c r="J11" s="10">
        <f t="shared" si="2"/>
        <v>281</v>
      </c>
      <c r="K11" s="10">
        <f t="shared" si="2"/>
        <v>159</v>
      </c>
      <c r="L11" s="11">
        <f t="shared" si="2"/>
        <v>1246</v>
      </c>
    </row>
    <row r="12" spans="1:12">
      <c r="A12" s="3" t="s">
        <v>11</v>
      </c>
      <c r="B12" s="12">
        <f>B11/427</f>
        <v>0.19672131147540983</v>
      </c>
      <c r="C12" s="12">
        <f t="shared" ref="C12:K12" si="3">C11/427</f>
        <v>0.27634660421545665</v>
      </c>
      <c r="D12" s="12">
        <f t="shared" si="3"/>
        <v>0.16627634660421545</v>
      </c>
      <c r="E12" s="12">
        <f t="shared" si="3"/>
        <v>0.19203747072599531</v>
      </c>
      <c r="F12" s="12">
        <f t="shared" si="3"/>
        <v>0.21311475409836064</v>
      </c>
      <c r="G12" s="12">
        <f t="shared" si="3"/>
        <v>0.23419203747072601</v>
      </c>
      <c r="H12" s="12">
        <f t="shared" si="3"/>
        <v>0.26697892271662765</v>
      </c>
      <c r="I12" s="12">
        <f t="shared" si="3"/>
        <v>0.34192037470725994</v>
      </c>
      <c r="J12" s="12">
        <f t="shared" si="3"/>
        <v>0.65807962529274</v>
      </c>
      <c r="K12" s="12">
        <f t="shared" si="3"/>
        <v>0.37236533957845436</v>
      </c>
      <c r="L12" s="13">
        <f>L11/(427*10)</f>
        <v>0.29180327868852457</v>
      </c>
    </row>
    <row r="13" spans="1:12">
      <c r="A13" s="14" t="s">
        <v>12</v>
      </c>
      <c r="B13" s="19">
        <f>B11*2.2</f>
        <v>184.8</v>
      </c>
      <c r="C13" s="19">
        <f t="shared" ref="C13:K13" si="4">C11*2.2</f>
        <v>259.60000000000002</v>
      </c>
      <c r="D13" s="19">
        <f t="shared" si="4"/>
        <v>156.20000000000002</v>
      </c>
      <c r="E13" s="19">
        <f t="shared" si="4"/>
        <v>180.4</v>
      </c>
      <c r="F13" s="19">
        <f t="shared" si="4"/>
        <v>200.20000000000002</v>
      </c>
      <c r="G13" s="19">
        <f t="shared" si="4"/>
        <v>220.00000000000003</v>
      </c>
      <c r="H13" s="19">
        <f t="shared" si="4"/>
        <v>250.8</v>
      </c>
      <c r="I13" s="19">
        <f t="shared" si="4"/>
        <v>321.20000000000005</v>
      </c>
      <c r="J13" s="19">
        <f t="shared" si="4"/>
        <v>618.20000000000005</v>
      </c>
      <c r="K13" s="19">
        <f t="shared" si="4"/>
        <v>349.8</v>
      </c>
      <c r="L13" s="1">
        <f>SUM(B13:K13)</f>
        <v>2741.2000000000003</v>
      </c>
    </row>
    <row r="14" spans="1:1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>
      <c r="A15" s="35"/>
      <c r="B15" s="16">
        <v>41257</v>
      </c>
      <c r="C15" s="16">
        <v>41258</v>
      </c>
      <c r="D15" s="16">
        <v>41259</v>
      </c>
      <c r="E15" s="16">
        <v>41260</v>
      </c>
      <c r="F15" s="16">
        <v>41261</v>
      </c>
      <c r="G15" s="16">
        <v>41262</v>
      </c>
      <c r="H15" s="16">
        <v>41263</v>
      </c>
      <c r="I15" s="16">
        <v>41264</v>
      </c>
      <c r="J15" s="16">
        <v>41265</v>
      </c>
      <c r="K15" s="16">
        <v>41266</v>
      </c>
      <c r="L15" s="2"/>
    </row>
    <row r="16" spans="1:12">
      <c r="A16" s="37" t="s">
        <v>14</v>
      </c>
      <c r="B16" s="24">
        <v>41264</v>
      </c>
      <c r="C16" s="24">
        <v>41265</v>
      </c>
      <c r="D16" s="24">
        <v>41266</v>
      </c>
      <c r="E16" s="24">
        <v>41267</v>
      </c>
      <c r="F16" s="24">
        <v>41268</v>
      </c>
      <c r="G16" s="24">
        <v>41269</v>
      </c>
      <c r="H16" s="24">
        <v>41270</v>
      </c>
      <c r="I16" s="24">
        <v>41271</v>
      </c>
      <c r="J16" s="24">
        <v>41272</v>
      </c>
      <c r="K16" s="24">
        <v>41273</v>
      </c>
      <c r="L16" s="2"/>
    </row>
    <row r="17" spans="1:18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0"/>
      <c r="N17" s="20"/>
      <c r="O17" s="20"/>
      <c r="P17" s="21"/>
      <c r="Q17" s="22"/>
      <c r="R17" s="23"/>
    </row>
    <row r="18" spans="1:18">
      <c r="A18" s="38" t="s">
        <v>13</v>
      </c>
      <c r="B18" s="30">
        <v>0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29">
        <f t="shared" ref="L18:L22" si="5">SUM(B18:K18)</f>
        <v>14</v>
      </c>
      <c r="M18" s="20"/>
      <c r="N18" s="20"/>
      <c r="O18" s="20"/>
      <c r="P18" s="21"/>
      <c r="Q18" s="22"/>
      <c r="R18" s="23"/>
    </row>
    <row r="19" spans="1:18">
      <c r="A19" s="38" t="s">
        <v>15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2</v>
      </c>
      <c r="H19" s="30">
        <v>2</v>
      </c>
      <c r="I19" s="30">
        <v>5</v>
      </c>
      <c r="J19" s="30">
        <v>20</v>
      </c>
      <c r="K19" s="30">
        <v>0</v>
      </c>
      <c r="L19" s="29">
        <f t="shared" si="5"/>
        <v>29</v>
      </c>
      <c r="M19" s="20"/>
      <c r="N19" s="20"/>
      <c r="O19" s="20"/>
      <c r="P19" s="21"/>
      <c r="Q19" s="22"/>
      <c r="R19" s="23"/>
    </row>
    <row r="20" spans="1:18">
      <c r="A20" s="38" t="s">
        <v>16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3</v>
      </c>
      <c r="J20" s="30">
        <v>11</v>
      </c>
      <c r="K20" s="30">
        <v>0</v>
      </c>
      <c r="L20" s="29">
        <f t="shared" si="5"/>
        <v>14</v>
      </c>
      <c r="M20" s="20"/>
      <c r="N20" s="20"/>
      <c r="O20" s="20"/>
      <c r="P20" s="21"/>
      <c r="Q20" s="22"/>
      <c r="R20" s="23"/>
    </row>
    <row r="21" spans="1:18">
      <c r="A21" s="38" t="s">
        <v>17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20</v>
      </c>
      <c r="K21" s="30">
        <v>0</v>
      </c>
      <c r="L21" s="29">
        <f t="shared" si="5"/>
        <v>23</v>
      </c>
      <c r="M21" s="20"/>
      <c r="N21" s="20"/>
      <c r="O21" s="20"/>
      <c r="P21" s="21"/>
      <c r="Q21" s="22"/>
      <c r="R21" s="23"/>
    </row>
    <row r="22" spans="1:18">
      <c r="A22" s="38" t="s">
        <v>18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9</v>
      </c>
      <c r="J22" s="30">
        <v>0</v>
      </c>
      <c r="K22" s="30">
        <v>0</v>
      </c>
      <c r="L22" s="29">
        <f t="shared" si="5"/>
        <v>9</v>
      </c>
      <c r="M22" s="20"/>
      <c r="N22" s="20"/>
      <c r="O22" s="20"/>
      <c r="P22" s="21"/>
      <c r="Q22" s="22"/>
      <c r="R22" s="23"/>
    </row>
    <row r="25" spans="1:18">
      <c r="A25" s="35"/>
      <c r="B25" s="32">
        <v>41257</v>
      </c>
      <c r="C25" s="32">
        <v>41258</v>
      </c>
      <c r="D25" s="32">
        <v>41259</v>
      </c>
      <c r="E25" s="32">
        <v>41260</v>
      </c>
      <c r="F25" s="32">
        <v>41261</v>
      </c>
      <c r="G25" s="32">
        <v>41262</v>
      </c>
      <c r="H25" s="32">
        <v>41263</v>
      </c>
      <c r="I25" s="32">
        <v>41264</v>
      </c>
      <c r="J25" s="32">
        <v>41265</v>
      </c>
      <c r="K25" s="32">
        <v>41266</v>
      </c>
      <c r="L25" s="3"/>
    </row>
    <row r="26" spans="1:18">
      <c r="A26" s="36"/>
      <c r="B26" s="24">
        <v>41264</v>
      </c>
      <c r="C26" s="24">
        <v>41265</v>
      </c>
      <c r="D26" s="24">
        <v>41266</v>
      </c>
      <c r="E26" s="24">
        <v>41267</v>
      </c>
      <c r="F26" s="24">
        <v>41268</v>
      </c>
      <c r="G26" s="24">
        <v>41269</v>
      </c>
      <c r="H26" s="24">
        <v>41270</v>
      </c>
      <c r="I26" s="24">
        <v>41271</v>
      </c>
      <c r="J26" s="24">
        <v>41272</v>
      </c>
      <c r="K26" s="24">
        <v>41273</v>
      </c>
      <c r="L26" s="2"/>
    </row>
    <row r="27" spans="1:18">
      <c r="A27" s="2" t="s">
        <v>2</v>
      </c>
      <c r="B27" s="18">
        <v>88</v>
      </c>
      <c r="C27" s="15">
        <f>B33</f>
        <v>63</v>
      </c>
      <c r="D27" s="15">
        <f t="shared" ref="D27" si="6">C33</f>
        <v>90</v>
      </c>
      <c r="E27" s="15">
        <f t="shared" ref="E27" si="7">D33</f>
        <v>68</v>
      </c>
      <c r="F27" s="15">
        <f t="shared" ref="F27" si="8">E33</f>
        <v>63</v>
      </c>
      <c r="G27" s="15">
        <f t="shared" ref="G27" si="9">F33</f>
        <v>54</v>
      </c>
      <c r="H27" s="15">
        <f t="shared" ref="H27" si="10">G33</f>
        <v>57</v>
      </c>
      <c r="I27" s="15">
        <f t="shared" ref="I27" si="11">H33</f>
        <v>59</v>
      </c>
      <c r="J27" s="15">
        <f t="shared" ref="J27" si="12">I33</f>
        <v>100</v>
      </c>
      <c r="K27" s="15">
        <f t="shared" ref="K27" si="13">J33</f>
        <v>188</v>
      </c>
      <c r="L27" s="1"/>
    </row>
    <row r="28" spans="1:18">
      <c r="A28" s="2" t="s">
        <v>3</v>
      </c>
      <c r="B28" s="18">
        <v>51</v>
      </c>
      <c r="C28" s="18">
        <v>72</v>
      </c>
      <c r="D28" s="18">
        <v>42</v>
      </c>
      <c r="E28" s="18">
        <v>28</v>
      </c>
      <c r="F28" s="18">
        <v>18</v>
      </c>
      <c r="G28" s="18">
        <v>37</v>
      </c>
      <c r="H28" s="18">
        <v>40</v>
      </c>
      <c r="I28" s="18">
        <v>74</v>
      </c>
      <c r="J28" s="18">
        <v>123</v>
      </c>
      <c r="K28" s="18">
        <v>73</v>
      </c>
      <c r="L28" s="4" t="s">
        <v>4</v>
      </c>
    </row>
    <row r="29" spans="1:18">
      <c r="A29" s="2" t="s">
        <v>5</v>
      </c>
      <c r="B29" s="18">
        <v>77</v>
      </c>
      <c r="C29" s="18">
        <v>42</v>
      </c>
      <c r="D29" s="18">
        <v>66</v>
      </c>
      <c r="E29" s="18">
        <v>34</v>
      </c>
      <c r="F29" s="18">
        <v>27</v>
      </c>
      <c r="G29" s="18">
        <v>33</v>
      </c>
      <c r="H29" s="18">
        <v>38</v>
      </c>
      <c r="I29" s="18">
        <v>37</v>
      </c>
      <c r="J29" s="18">
        <v>36</v>
      </c>
      <c r="K29" s="18">
        <v>105</v>
      </c>
      <c r="L29" s="5" t="s">
        <v>6</v>
      </c>
    </row>
    <row r="30" spans="1:18">
      <c r="A30" s="2" t="s">
        <v>7</v>
      </c>
      <c r="B30" s="15">
        <f>B27-B29</f>
        <v>11</v>
      </c>
      <c r="C30" s="15">
        <f t="shared" ref="C30:K30" si="14">C27-C29</f>
        <v>21</v>
      </c>
      <c r="D30" s="15">
        <f t="shared" si="14"/>
        <v>24</v>
      </c>
      <c r="E30" s="15">
        <f t="shared" si="14"/>
        <v>34</v>
      </c>
      <c r="F30" s="15">
        <f t="shared" si="14"/>
        <v>36</v>
      </c>
      <c r="G30" s="15">
        <f t="shared" si="14"/>
        <v>21</v>
      </c>
      <c r="H30" s="15">
        <f t="shared" si="14"/>
        <v>19</v>
      </c>
      <c r="I30" s="15">
        <f t="shared" si="14"/>
        <v>22</v>
      </c>
      <c r="J30" s="15">
        <f t="shared" si="14"/>
        <v>64</v>
      </c>
      <c r="K30" s="15">
        <f t="shared" si="14"/>
        <v>83</v>
      </c>
      <c r="L30" s="6"/>
    </row>
    <row r="31" spans="1:18">
      <c r="A31" s="2" t="s">
        <v>8</v>
      </c>
      <c r="B31" s="18">
        <v>45</v>
      </c>
      <c r="C31" s="18">
        <v>50</v>
      </c>
      <c r="D31" s="18">
        <v>43</v>
      </c>
      <c r="E31" s="18">
        <v>41</v>
      </c>
      <c r="F31" s="18">
        <v>33</v>
      </c>
      <c r="G31" s="18">
        <v>30</v>
      </c>
      <c r="H31" s="18">
        <v>43</v>
      </c>
      <c r="I31" s="18">
        <v>76</v>
      </c>
      <c r="J31" s="18">
        <v>170</v>
      </c>
      <c r="K31" s="18">
        <v>113</v>
      </c>
      <c r="L31" s="6">
        <f>SUM(B31:K31)</f>
        <v>644</v>
      </c>
    </row>
    <row r="32" spans="1:18" ht="15.75" thickBot="1">
      <c r="A32" s="7" t="s">
        <v>63</v>
      </c>
      <c r="B32" s="17">
        <f>B33-B31</f>
        <v>18</v>
      </c>
      <c r="C32" s="17">
        <f t="shared" ref="C32:K32" si="15">C33-C31</f>
        <v>40</v>
      </c>
      <c r="D32" s="17">
        <f t="shared" si="15"/>
        <v>25</v>
      </c>
      <c r="E32" s="17">
        <f t="shared" si="15"/>
        <v>22</v>
      </c>
      <c r="F32" s="17">
        <f t="shared" si="15"/>
        <v>21</v>
      </c>
      <c r="G32" s="17">
        <f t="shared" si="15"/>
        <v>27</v>
      </c>
      <c r="H32" s="17">
        <f t="shared" si="15"/>
        <v>16</v>
      </c>
      <c r="I32" s="17">
        <f t="shared" si="15"/>
        <v>24</v>
      </c>
      <c r="J32" s="17">
        <f t="shared" si="15"/>
        <v>18</v>
      </c>
      <c r="K32" s="17">
        <f t="shared" si="15"/>
        <v>1</v>
      </c>
      <c r="L32" s="8">
        <f>SUM(B32:K32)</f>
        <v>212</v>
      </c>
    </row>
    <row r="33" spans="1:12" ht="15.75" thickBot="1">
      <c r="A33" s="9" t="s">
        <v>10</v>
      </c>
      <c r="B33" s="10">
        <v>63</v>
      </c>
      <c r="C33" s="10">
        <v>90</v>
      </c>
      <c r="D33" s="10">
        <v>68</v>
      </c>
      <c r="E33" s="10">
        <v>63</v>
      </c>
      <c r="F33" s="10">
        <v>54</v>
      </c>
      <c r="G33" s="10">
        <v>57</v>
      </c>
      <c r="H33" s="10">
        <v>59</v>
      </c>
      <c r="I33" s="10">
        <v>100</v>
      </c>
      <c r="J33" s="10">
        <v>188</v>
      </c>
      <c r="K33" s="10">
        <v>114</v>
      </c>
      <c r="L33" s="11">
        <f t="shared" ref="L33" si="16">L31+L32</f>
        <v>856</v>
      </c>
    </row>
    <row r="34" spans="1:12">
      <c r="A34" s="3" t="s">
        <v>11</v>
      </c>
      <c r="B34" s="12">
        <f>B33/427</f>
        <v>0.14754098360655737</v>
      </c>
      <c r="C34" s="12">
        <f t="shared" ref="C34:K34" si="17">C33/427</f>
        <v>0.21077283372365341</v>
      </c>
      <c r="D34" s="12">
        <f t="shared" si="17"/>
        <v>0.15925058548009369</v>
      </c>
      <c r="E34" s="12">
        <f t="shared" si="17"/>
        <v>0.14754098360655737</v>
      </c>
      <c r="F34" s="12">
        <f t="shared" si="17"/>
        <v>0.12646370023419204</v>
      </c>
      <c r="G34" s="12">
        <f t="shared" si="17"/>
        <v>0.13348946135831383</v>
      </c>
      <c r="H34" s="12">
        <f t="shared" si="17"/>
        <v>0.13817330210772832</v>
      </c>
      <c r="I34" s="12">
        <f t="shared" si="17"/>
        <v>0.23419203747072601</v>
      </c>
      <c r="J34" s="12">
        <f t="shared" si="17"/>
        <v>0.44028103044496486</v>
      </c>
      <c r="K34" s="12">
        <f t="shared" si="17"/>
        <v>0.26697892271662765</v>
      </c>
      <c r="L34" s="13">
        <f>L33/(427*10)</f>
        <v>0.20046838407494144</v>
      </c>
    </row>
    <row r="36" spans="1:12">
      <c r="A36" s="88" t="s">
        <v>64</v>
      </c>
    </row>
    <row r="37" spans="1:12">
      <c r="A37" s="35"/>
      <c r="B37" s="32">
        <v>41257</v>
      </c>
      <c r="C37" s="32">
        <v>41258</v>
      </c>
      <c r="D37" s="32">
        <v>41259</v>
      </c>
      <c r="E37" s="32">
        <v>41260</v>
      </c>
      <c r="F37" s="32">
        <v>41261</v>
      </c>
      <c r="G37" s="32">
        <v>41262</v>
      </c>
      <c r="H37" s="32">
        <v>41263</v>
      </c>
      <c r="I37" s="32">
        <v>41264</v>
      </c>
      <c r="J37" s="32">
        <v>41265</v>
      </c>
      <c r="K37" s="32">
        <v>41266</v>
      </c>
      <c r="L37" s="3"/>
    </row>
    <row r="38" spans="1:12">
      <c r="A38" s="36"/>
      <c r="B38" s="24">
        <v>41264</v>
      </c>
      <c r="C38" s="24">
        <v>41265</v>
      </c>
      <c r="D38" s="24">
        <v>41266</v>
      </c>
      <c r="E38" s="24">
        <v>41267</v>
      </c>
      <c r="F38" s="24">
        <v>41268</v>
      </c>
      <c r="G38" s="24">
        <v>41269</v>
      </c>
      <c r="H38" s="24">
        <v>41270</v>
      </c>
      <c r="I38" s="24">
        <v>41271</v>
      </c>
      <c r="J38" s="24">
        <v>41272</v>
      </c>
      <c r="K38" s="24">
        <v>41273</v>
      </c>
      <c r="L38" s="2"/>
    </row>
    <row r="39" spans="1:12">
      <c r="A39" s="2" t="s">
        <v>2</v>
      </c>
      <c r="B39" s="18"/>
      <c r="C39" s="15"/>
      <c r="D39" s="15"/>
      <c r="E39" s="15"/>
      <c r="F39" s="15"/>
      <c r="G39" s="15"/>
      <c r="H39" s="15"/>
      <c r="I39" s="15"/>
      <c r="J39" s="15"/>
      <c r="K39" s="15"/>
      <c r="L39" s="1"/>
    </row>
    <row r="40" spans="1:12">
      <c r="A40" s="2" t="s">
        <v>3</v>
      </c>
      <c r="B40" s="18">
        <f>B28-B6</f>
        <v>-16</v>
      </c>
      <c r="C40" s="18">
        <f t="shared" ref="C40:K40" si="18">C28-C6</f>
        <v>-2</v>
      </c>
      <c r="D40" s="18">
        <f t="shared" si="18"/>
        <v>3</v>
      </c>
      <c r="E40" s="18">
        <f t="shared" si="18"/>
        <v>-17</v>
      </c>
      <c r="F40" s="18">
        <f t="shared" si="18"/>
        <v>-32</v>
      </c>
      <c r="G40" s="18">
        <f t="shared" si="18"/>
        <v>-22</v>
      </c>
      <c r="H40" s="18">
        <f t="shared" si="18"/>
        <v>-19</v>
      </c>
      <c r="I40" s="18">
        <f t="shared" si="18"/>
        <v>9</v>
      </c>
      <c r="J40" s="18">
        <f t="shared" si="18"/>
        <v>23</v>
      </c>
      <c r="K40" s="18">
        <f t="shared" si="18"/>
        <v>19</v>
      </c>
      <c r="L40" s="4"/>
    </row>
    <row r="41" spans="1:12">
      <c r="A41" s="2" t="s">
        <v>5</v>
      </c>
      <c r="B41" s="18">
        <f t="shared" ref="B41:K41" si="19">B29-B7</f>
        <v>0</v>
      </c>
      <c r="C41" s="18">
        <f t="shared" si="19"/>
        <v>-15</v>
      </c>
      <c r="D41" s="18">
        <f t="shared" si="19"/>
        <v>-7</v>
      </c>
      <c r="E41" s="18">
        <f t="shared" si="19"/>
        <v>0</v>
      </c>
      <c r="F41" s="18">
        <f t="shared" si="19"/>
        <v>-13</v>
      </c>
      <c r="G41" s="18">
        <f t="shared" si="19"/>
        <v>-18</v>
      </c>
      <c r="H41" s="18">
        <f t="shared" si="19"/>
        <v>-23</v>
      </c>
      <c r="I41" s="18">
        <f t="shared" si="19"/>
        <v>-31</v>
      </c>
      <c r="J41" s="18">
        <f t="shared" si="19"/>
        <v>-16</v>
      </c>
      <c r="K41" s="18">
        <f t="shared" si="19"/>
        <v>-10</v>
      </c>
      <c r="L41" s="5"/>
    </row>
    <row r="42" spans="1:12">
      <c r="A42" s="2" t="s">
        <v>7</v>
      </c>
      <c r="B42" s="18">
        <f t="shared" ref="B42:K42" si="20">B30-B8</f>
        <v>-24</v>
      </c>
      <c r="C42" s="18">
        <f t="shared" si="20"/>
        <v>-6</v>
      </c>
      <c r="D42" s="18">
        <f t="shared" si="20"/>
        <v>-21</v>
      </c>
      <c r="E42" s="18">
        <f t="shared" si="20"/>
        <v>-3</v>
      </c>
      <c r="F42" s="18">
        <f t="shared" si="20"/>
        <v>-6</v>
      </c>
      <c r="G42" s="18">
        <f t="shared" si="20"/>
        <v>-19</v>
      </c>
      <c r="H42" s="18">
        <f t="shared" si="20"/>
        <v>-20</v>
      </c>
      <c r="I42" s="18">
        <f t="shared" si="20"/>
        <v>-24</v>
      </c>
      <c r="J42" s="18">
        <f t="shared" si="20"/>
        <v>-30</v>
      </c>
      <c r="K42" s="18">
        <f t="shared" si="20"/>
        <v>-83</v>
      </c>
      <c r="L42" s="6"/>
    </row>
    <row r="43" spans="1:12">
      <c r="A43" s="2" t="s">
        <v>8</v>
      </c>
      <c r="B43" s="18">
        <f t="shared" ref="B43:K43" si="21">B31-B9</f>
        <v>0</v>
      </c>
      <c r="C43" s="18">
        <f t="shared" si="21"/>
        <v>0</v>
      </c>
      <c r="D43" s="18">
        <f t="shared" si="21"/>
        <v>0</v>
      </c>
      <c r="E43" s="18">
        <f t="shared" si="21"/>
        <v>0</v>
      </c>
      <c r="F43" s="18">
        <f t="shared" si="21"/>
        <v>0</v>
      </c>
      <c r="G43" s="18">
        <f t="shared" si="21"/>
        <v>0</v>
      </c>
      <c r="H43" s="18">
        <f t="shared" si="21"/>
        <v>0</v>
      </c>
      <c r="I43" s="18">
        <f t="shared" si="21"/>
        <v>0</v>
      </c>
      <c r="J43" s="18">
        <f t="shared" si="21"/>
        <v>0</v>
      </c>
      <c r="K43" s="18">
        <f t="shared" si="21"/>
        <v>0</v>
      </c>
      <c r="L43" s="6"/>
    </row>
    <row r="44" spans="1:12" ht="15.75" thickBot="1">
      <c r="A44" s="7" t="s">
        <v>63</v>
      </c>
      <c r="B44" s="18">
        <f t="shared" ref="B44:K46" si="22">B32-B10</f>
        <v>-21</v>
      </c>
      <c r="C44" s="18">
        <f t="shared" si="22"/>
        <v>-28</v>
      </c>
      <c r="D44" s="18">
        <f t="shared" si="22"/>
        <v>-3</v>
      </c>
      <c r="E44" s="18">
        <f t="shared" si="22"/>
        <v>-19</v>
      </c>
      <c r="F44" s="18">
        <f t="shared" si="22"/>
        <v>-37</v>
      </c>
      <c r="G44" s="18">
        <f t="shared" si="22"/>
        <v>-43</v>
      </c>
      <c r="H44" s="18">
        <f t="shared" si="22"/>
        <v>-55</v>
      </c>
      <c r="I44" s="18">
        <f t="shared" si="22"/>
        <v>-46</v>
      </c>
      <c r="J44" s="18">
        <f t="shared" si="22"/>
        <v>-93</v>
      </c>
      <c r="K44" s="18">
        <f t="shared" si="22"/>
        <v>-45</v>
      </c>
      <c r="L44" s="8"/>
    </row>
    <row r="45" spans="1:12" ht="15.75" thickBot="1">
      <c r="A45" s="9" t="s">
        <v>10</v>
      </c>
      <c r="B45" s="10">
        <f t="shared" si="22"/>
        <v>-21</v>
      </c>
      <c r="C45" s="10">
        <f t="shared" si="22"/>
        <v>-28</v>
      </c>
      <c r="D45" s="10">
        <f t="shared" si="22"/>
        <v>-3</v>
      </c>
      <c r="E45" s="10">
        <f t="shared" si="22"/>
        <v>-19</v>
      </c>
      <c r="F45" s="10">
        <f t="shared" si="22"/>
        <v>-37</v>
      </c>
      <c r="G45" s="10">
        <f t="shared" si="22"/>
        <v>-43</v>
      </c>
      <c r="H45" s="10">
        <f t="shared" si="22"/>
        <v>-55</v>
      </c>
      <c r="I45" s="10">
        <f t="shared" si="22"/>
        <v>-46</v>
      </c>
      <c r="J45" s="10">
        <f t="shared" si="22"/>
        <v>-93</v>
      </c>
      <c r="K45" s="10">
        <f t="shared" si="22"/>
        <v>-45</v>
      </c>
      <c r="L45" s="11"/>
    </row>
    <row r="46" spans="1:12">
      <c r="A46" s="3" t="s">
        <v>11</v>
      </c>
      <c r="B46" s="12">
        <f t="shared" si="22"/>
        <v>-4.9180327868852458E-2</v>
      </c>
      <c r="C46" s="12">
        <f t="shared" si="22"/>
        <v>-6.557377049180324E-2</v>
      </c>
      <c r="D46" s="12">
        <f t="shared" si="22"/>
        <v>-7.0257611241217599E-3</v>
      </c>
      <c r="E46" s="12">
        <f t="shared" si="22"/>
        <v>-4.4496487119437933E-2</v>
      </c>
      <c r="F46" s="12">
        <f t="shared" si="22"/>
        <v>-8.6651053864168603E-2</v>
      </c>
      <c r="G46" s="12">
        <f t="shared" si="22"/>
        <v>-0.10070257611241218</v>
      </c>
      <c r="H46" s="12">
        <f t="shared" si="22"/>
        <v>-0.12880562060889933</v>
      </c>
      <c r="I46" s="12">
        <f t="shared" si="22"/>
        <v>-0.10772833723653394</v>
      </c>
      <c r="J46" s="12">
        <f t="shared" si="22"/>
        <v>-0.21779859484777514</v>
      </c>
      <c r="K46" s="12">
        <f t="shared" si="22"/>
        <v>-0.1053864168618267</v>
      </c>
      <c r="L46" s="13"/>
    </row>
  </sheetData>
  <mergeCells count="1">
    <mergeCell ref="B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0122</vt:lpstr>
      <vt:lpstr>0115</vt:lpstr>
      <vt:lpstr>0108</vt:lpstr>
      <vt:lpstr>1231</vt:lpstr>
      <vt:lpstr>1226</vt:lpstr>
      <vt:lpstr>1218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Regan</cp:lastModifiedBy>
  <cp:lastPrinted>2012-12-26T21:58:04Z</cp:lastPrinted>
  <dcterms:created xsi:type="dcterms:W3CDTF">2012-12-11T23:04:39Z</dcterms:created>
  <dcterms:modified xsi:type="dcterms:W3CDTF">2013-01-27T17:03:52Z</dcterms:modified>
</cp:coreProperties>
</file>